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RP\E\2\C\H-17\2023\1 - POUR APPROBATION CAROLINE\99 - CHRONOS\Octobre 2023\DAI\"/>
    </mc:Choice>
  </mc:AlternateContent>
  <xr:revisionPtr revIDLastSave="0" documentId="13_ncr:1_{8E195509-5C73-49DB-9841-86C1814E0380}" xr6:coauthVersionLast="47" xr6:coauthVersionMax="47" xr10:uidLastSave="{00000000-0000-0000-0000-000000000000}"/>
  <bookViews>
    <workbookView xWindow="-110" yWindow="-110" windowWidth="19420" windowHeight="10420" xr2:uid="{7ED6F016-F8F4-493C-B4B0-E08A34BBABE0}"/>
  </bookViews>
  <sheets>
    <sheet name="MH1 - Conso" sheetId="1" r:id="rId1"/>
    <sheet name="MH1-Conso-Répart 22-23" sheetId="2" r:id="rId2"/>
    <sheet name="MH1-Dév" sheetId="4" r:id="rId3"/>
    <sheet name="MH1-Dév-Répart 22-23" sheetId="5" r:id="rId4"/>
    <sheet name="MH2-Dév" sheetId="7" r:id="rId5"/>
    <sheet name="MH2-Dév-Répart 22-23" sheetId="8" r:id="rId6"/>
    <sheet name="Conjoint-Répar" sheetId="14" r:id="rId7"/>
    <sheet name="Conjoint 20-21" sheetId="17" r:id="rId8"/>
    <sheet name="Conjoint 21-22" sheetId="16" r:id="rId9"/>
    <sheet name="Conjo 22-23" sheetId="15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6" i="17" l="1"/>
  <c r="C55" i="17"/>
  <c r="C50" i="17"/>
  <c r="C47" i="17"/>
  <c r="C45" i="17"/>
  <c r="C43" i="17"/>
  <c r="C39" i="17"/>
  <c r="C36" i="17"/>
  <c r="C33" i="17"/>
  <c r="C31" i="17"/>
  <c r="C28" i="17"/>
  <c r="C24" i="17"/>
  <c r="C21" i="17"/>
  <c r="C17" i="17"/>
  <c r="C14" i="17"/>
  <c r="C10" i="17"/>
  <c r="D59" i="16" l="1"/>
  <c r="D54" i="16"/>
  <c r="D51" i="16"/>
  <c r="D49" i="16"/>
  <c r="D47" i="16"/>
  <c r="D43" i="16"/>
  <c r="D40" i="16"/>
  <c r="D38" i="16"/>
  <c r="D35" i="16"/>
  <c r="D33" i="16"/>
  <c r="D29" i="16"/>
  <c r="D25" i="16"/>
  <c r="D22" i="16"/>
  <c r="D18" i="16"/>
  <c r="D15" i="16"/>
  <c r="D12" i="16"/>
  <c r="C67" i="15" l="1"/>
  <c r="C64" i="15"/>
  <c r="L11" i="14"/>
  <c r="J11" i="14"/>
  <c r="I11" i="14"/>
  <c r="H11" i="14"/>
  <c r="L10" i="14"/>
  <c r="L9" i="14"/>
  <c r="L8" i="14"/>
  <c r="K10" i="1" l="1"/>
  <c r="E134" i="2"/>
  <c r="K7" i="4"/>
  <c r="K9" i="1"/>
  <c r="K8" i="1"/>
  <c r="E132" i="2" l="1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J9" i="4"/>
  <c r="I9" i="4"/>
  <c r="H9" i="4"/>
  <c r="G9" i="4"/>
  <c r="C8" i="5"/>
  <c r="I12" i="7"/>
  <c r="H12" i="7"/>
  <c r="G12" i="7"/>
  <c r="F12" i="7"/>
  <c r="D12" i="7"/>
  <c r="D20" i="8"/>
  <c r="C20" i="8"/>
  <c r="C21" i="8" s="1"/>
  <c r="D18" i="8"/>
  <c r="D21" i="8" s="1"/>
  <c r="C18" i="8"/>
  <c r="D15" i="8"/>
  <c r="C15" i="8"/>
  <c r="D12" i="8"/>
  <c r="C12" i="8"/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<sst xmlns="http://schemas.openxmlformats.org/spreadsheetml/2006/main" count="682" uniqueCount="388">
  <si>
    <t xml:space="preserve">Développement budgétaire </t>
  </si>
  <si>
    <t>Violence conjugale - Consolidation des MH1</t>
  </si>
  <si>
    <t>M$</t>
  </si>
  <si>
    <t>Budget</t>
  </si>
  <si>
    <t xml:space="preserve">2020-2021 </t>
  </si>
  <si>
    <t>2021-2022</t>
  </si>
  <si>
    <t>2022-2023</t>
  </si>
  <si>
    <t>À noter que seul le montant récurrent additionnel inscrit au budget est a répartir les années suivantes</t>
  </si>
  <si>
    <t>Plan d'action</t>
  </si>
  <si>
    <t>Mesure</t>
  </si>
  <si>
    <t>Rehaussement du financement des maisons d'hébergement d'urgence</t>
  </si>
  <si>
    <t>Mesure - Développement et consolidation des MH1</t>
  </si>
  <si>
    <t>Consolidation des MH1</t>
  </si>
  <si>
    <t>Montant réel à répartir à chaque année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</si>
  <si>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</si>
  <si>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</si>
  <si>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</si>
  <si>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</si>
  <si>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</si>
  <si>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</si>
  <si>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</si>
  <si>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</si>
  <si>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R/NR</t>
  </si>
  <si>
    <t>R</t>
  </si>
  <si>
    <t>Répartition financement 2022-2023</t>
  </si>
  <si>
    <t>Violence conjugale - Développement de MH2</t>
  </si>
  <si>
    <t>Montant total a répartir 2022-2023 : 4 M$</t>
  </si>
  <si>
    <t>Financement des nouvelles maisons d'hébergement de 2e étape (MH2) pour 2022-2023</t>
  </si>
  <si>
    <t>Région</t>
  </si>
  <si>
    <t>Nom de la maison de 2e étape</t>
  </si>
  <si>
    <t>Montant pour 2022-2023</t>
  </si>
  <si>
    <t>Montant annualisé</t>
  </si>
  <si>
    <t>03</t>
  </si>
  <si>
    <t>Missinak</t>
  </si>
  <si>
    <t>Sous-total 03 CIUSSS de la Capitale-Nationale</t>
  </si>
  <si>
    <t>04</t>
  </si>
  <si>
    <t>Le FAR</t>
  </si>
  <si>
    <t xml:space="preserve">Pavillon des Demois'ailes (Séjournelle) </t>
  </si>
  <si>
    <t>Sous-total 04 CIUSSS de la Mauricie-Centre-du-Québec</t>
  </si>
  <si>
    <t>06</t>
  </si>
  <si>
    <t>Nouvelle Étape (au PSOC depuis décembre 2019)</t>
  </si>
  <si>
    <t>Arrêt-Source</t>
  </si>
  <si>
    <t>Sous-total 06 CIUSSS du Centre-Sud-de-l'Île-de-Montréal</t>
  </si>
  <si>
    <t>L'aid'elle</t>
  </si>
  <si>
    <t>Sous-total 11 CISSS de la Gaspésie</t>
  </si>
  <si>
    <t>Grand total</t>
  </si>
  <si>
    <t>Autres sommes versées en 2022-2023 pour des maisons de 2e étape</t>
  </si>
  <si>
    <t>07</t>
  </si>
  <si>
    <t>Centre Mechtilde</t>
  </si>
  <si>
    <t>Transit'Elles (le Hâvre des femmes)</t>
  </si>
  <si>
    <t>n.a.</t>
  </si>
  <si>
    <t>2020-2021</t>
  </si>
  <si>
    <t>Mesure 18 - Maisons 2e étape</t>
  </si>
  <si>
    <t>Stratégie VSC + PAGAC</t>
  </si>
  <si>
    <t>Consolidation et développement des MH2</t>
  </si>
  <si>
    <t>2023-2024</t>
  </si>
  <si>
    <t>Consolidation des MH2</t>
  </si>
  <si>
    <t>Montant réel à répartir annuellement</t>
  </si>
  <si>
    <t>Violence conjugale - Développement de MH1</t>
  </si>
  <si>
    <t>08</t>
  </si>
  <si>
    <t>Organisme communautaire</t>
  </si>
  <si>
    <t>Maison Ingrid</t>
  </si>
  <si>
    <t>Maison l'Émeraude</t>
  </si>
  <si>
    <t>Total</t>
  </si>
  <si>
    <t>Financement hébergement temporaire</t>
  </si>
  <si>
    <t>Montant total a répartir 2022-2023 : 11,8 M$</t>
  </si>
  <si>
    <t>Financement dans le cadre des Actions prioritaires pour contrer la violence conjugale et les féminicides 2021-2026</t>
  </si>
  <si>
    <t>Financement dans le cadre de la Stratégie gouvernementale intégrée pour contrer la violence sexuelle, la violence conjugale et rebâtir la confiance 2022-2027, annoncé dans le budget 2022-2022</t>
  </si>
  <si>
    <t>GRAND TOTAL</t>
  </si>
  <si>
    <t>Sous-total Région 01 - CISSS du Bas-Saint-Laurent</t>
  </si>
  <si>
    <t>01</t>
  </si>
  <si>
    <t>Gigogne</t>
  </si>
  <si>
    <t>La Débrouille</t>
  </si>
  <si>
    <t>L'Autre-Toit du KRTB</t>
  </si>
  <si>
    <t>Sous-total Région 02 - CIUSSS du Saguenay – Lac-Saint-Jean</t>
  </si>
  <si>
    <t>02</t>
  </si>
  <si>
    <t>Auberge de l'amitié Roberval</t>
  </si>
  <si>
    <t>Centre féminin du Saguenay</t>
  </si>
  <si>
    <t>Centre Le Rivage de La Baie inc.</t>
  </si>
  <si>
    <t>Maison d'acc. &amp; héb. Chambrée</t>
  </si>
  <si>
    <t>Maison halte secours</t>
  </si>
  <si>
    <t>Passerelle (Alma) inc.</t>
  </si>
  <si>
    <t>Sous-total Région 03 - CIUSSS de la Capitale-Nationale</t>
  </si>
  <si>
    <t>Mais. femmes Québec</t>
  </si>
  <si>
    <t>Mais. Hélène Lacroix</t>
  </si>
  <si>
    <t>Mais. La Montée LM</t>
  </si>
  <si>
    <t>Maison communautaire Missinak</t>
  </si>
  <si>
    <t>Maison du Coeur pour femmes</t>
  </si>
  <si>
    <t>Maison Kinsmen-Marie-Rollet</t>
  </si>
  <si>
    <t>Maison pour femmes immigrantes</t>
  </si>
  <si>
    <t>Mirepi, Maison d'hébergement</t>
  </si>
  <si>
    <t>Violence Info</t>
  </si>
  <si>
    <t>Y des femmes QC  (Y.W.C.A.)</t>
  </si>
  <si>
    <t>Sous-total Région 04 - CIUSSS de la Mauricie-Centre-et-du-Québec</t>
  </si>
  <si>
    <t>F.A.R. (fam. acc. référence)</t>
  </si>
  <si>
    <t>La Rose des vents de Drummond</t>
  </si>
  <si>
    <t>La Séjournelle</t>
  </si>
  <si>
    <t>Le Toit de l'amitié</t>
  </si>
  <si>
    <t>Maison "De Connivence" inc.</t>
  </si>
  <si>
    <t>Maison d'hébergement la Volte-Face</t>
  </si>
  <si>
    <t>Maison La Nacelle</t>
  </si>
  <si>
    <t>Sous-total Région 05 - CIUSSS de l'Estrie - CHUS</t>
  </si>
  <si>
    <t>05</t>
  </si>
  <si>
    <t>Horizon pour elle</t>
  </si>
  <si>
    <t>La bouée région. Lac Mégantic</t>
  </si>
  <si>
    <t>La Méridienne</t>
  </si>
  <si>
    <t>Maison Alice Desmarais</t>
  </si>
  <si>
    <t>Maison Séjour (Séjour la Bonne Œuvre)</t>
  </si>
  <si>
    <t>Sous-total Région 06 - CIUSSS du Centre-Sud-de-l'Île-de-Montréal</t>
  </si>
  <si>
    <t>Arrêt-source</t>
  </si>
  <si>
    <t>Assistance aux femmes de Mtl</t>
  </si>
  <si>
    <t>Auberge Madeleine</t>
  </si>
  <si>
    <t>Auberge shalom pour femmes</t>
  </si>
  <si>
    <t>Auberge transition</t>
  </si>
  <si>
    <t>Cons. direc. l'armée du salut</t>
  </si>
  <si>
    <t>Dalauze</t>
  </si>
  <si>
    <t>Dauphinelle inc.</t>
  </si>
  <si>
    <t>Escale pour elle (Montréal)</t>
  </si>
  <si>
    <t>Foyer femmes autochtones Mtl</t>
  </si>
  <si>
    <t>Inter-Val 1175</t>
  </si>
  <si>
    <t>La rue des femmes</t>
  </si>
  <si>
    <t>Logifem</t>
  </si>
  <si>
    <t>Maison d'Athéna</t>
  </si>
  <si>
    <t>Maison d'hébergement Anjou</t>
  </si>
  <si>
    <t>Maison du réconfort</t>
  </si>
  <si>
    <t>Maison Flora Tristan</t>
  </si>
  <si>
    <t xml:space="preserve">Maison grise Montréal. </t>
  </si>
  <si>
    <t>Maison Marguerite Montréal</t>
  </si>
  <si>
    <t>Maison Secours aux femmes</t>
  </si>
  <si>
    <t>maisons de l'Ancre</t>
  </si>
  <si>
    <t>Multi-Femmes</t>
  </si>
  <si>
    <t>Parados</t>
  </si>
  <si>
    <t>Passages ressources pour F.</t>
  </si>
  <si>
    <t>Refuge femmes l'Ouest de l'Ile</t>
  </si>
  <si>
    <t>Transit 24</t>
  </si>
  <si>
    <t>Y.W.C.A - Ass. chrét. jeunes femmes Mtl</t>
  </si>
  <si>
    <t>Sous-total Région 07 - CISSS de l'Outaouais</t>
  </si>
  <si>
    <t>Centre Mechtilde inc.</t>
  </si>
  <si>
    <t>Entourelle</t>
  </si>
  <si>
    <t>Halte-femme Haute-Gatineau</t>
  </si>
  <si>
    <t>Hébergement pour elle des deux-Vallées</t>
  </si>
  <si>
    <t>Maison Libère-Elles</t>
  </si>
  <si>
    <t>Maison Unies-Vers Femmes</t>
  </si>
  <si>
    <t>Sous-total Région 08 - CISSS de l'Abitibi-Témiscamingue</t>
  </si>
  <si>
    <t>"Le Nid" Val d'Or</t>
  </si>
  <si>
    <t>Alternative pour elles</t>
  </si>
  <si>
    <t>Maison Mikana</t>
  </si>
  <si>
    <t>Maison. d'hébergement Équinoxe</t>
  </si>
  <si>
    <t>Sous-total Région 09 - CISSS de la Côte-Nord</t>
  </si>
  <si>
    <t>09</t>
  </si>
  <si>
    <t>Maison d'aide et d'hébergement Fermont</t>
  </si>
  <si>
    <t xml:space="preserve">Autour d'elles, Maison des femmes de Sept-Iles </t>
  </si>
  <si>
    <t>Maison des femmes Baie-Comeau</t>
  </si>
  <si>
    <t>Maison l'amie d'elle</t>
  </si>
  <si>
    <t>Sous-total Région 10 - CRSSS de la Baie-James</t>
  </si>
  <si>
    <t>10</t>
  </si>
  <si>
    <t>Maison d'hébergement l'Aquarelle</t>
  </si>
  <si>
    <t>Sous-total Région 11 - CISSS de la Gaspésie</t>
  </si>
  <si>
    <t>11</t>
  </si>
  <si>
    <t>Le centre Louise-Amélie</t>
  </si>
  <si>
    <t>Mais. héberg. Émergence</t>
  </si>
  <si>
    <t>Mais. héberg. L'Aid'elle</t>
  </si>
  <si>
    <t>Maison aide et héb l'Accalmie</t>
  </si>
  <si>
    <t>Maison d'héberg.Blanche-Morin (l'Orée Pabos)</t>
  </si>
  <si>
    <t>Sous-total Région 12 - CISSS de Chaudière-Appalaches</t>
  </si>
  <si>
    <t>12</t>
  </si>
  <si>
    <t>GITÉE INC.</t>
  </si>
  <si>
    <t>Havre des femmes</t>
  </si>
  <si>
    <t>Havre Éclaircie</t>
  </si>
  <si>
    <t>La Jonction pour elle inc.</t>
  </si>
  <si>
    <t>Sous-total Région 13 - CISSS de Laval</t>
  </si>
  <si>
    <t>13</t>
  </si>
  <si>
    <t>Maison de Lina</t>
  </si>
  <si>
    <t>Maison le Prélude inc.</t>
  </si>
  <si>
    <t>Maison l'Esther</t>
  </si>
  <si>
    <t>Sous-total Région 14 - CISSS de Lanaudière</t>
  </si>
  <si>
    <t>14</t>
  </si>
  <si>
    <t>Maison d'accueil La Traverse</t>
  </si>
  <si>
    <t>Regard en elle</t>
  </si>
  <si>
    <t>Regroup'elles inc.</t>
  </si>
  <si>
    <t>Sous-total Région 15 - CISSS des Laurentides</t>
  </si>
  <si>
    <t>15</t>
  </si>
  <si>
    <t>Citad'elle de Lachute (La)</t>
  </si>
  <si>
    <t>Maison d'accueil le Mitan inc.</t>
  </si>
  <si>
    <t>Maison d'Ariane</t>
  </si>
  <si>
    <t>Ombre-elle, maison d'hébergem.</t>
  </si>
  <si>
    <t>Passe r elle Hautes-Laurent.</t>
  </si>
  <si>
    <t>Sous-total Région 16 - CISSS de la Montérégie-Centre</t>
  </si>
  <si>
    <t>16</t>
  </si>
  <si>
    <t>Accueil pour elle (L')</t>
  </si>
  <si>
    <t>Carrefour pour elle</t>
  </si>
  <si>
    <t>Clé sur la porte maison d'héb.</t>
  </si>
  <si>
    <t>La Re-Source</t>
  </si>
  <si>
    <t>Maison hébergement Simonne-Monet-Chartrand</t>
  </si>
  <si>
    <t>Maison Hina inc.</t>
  </si>
  <si>
    <t>Maison La Source du Richelieu</t>
  </si>
  <si>
    <t>Passerelle Héb.urg.viol.conj.Vaudreuil-Soulange</t>
  </si>
  <si>
    <t>Pavillon Marguerite Champlain</t>
  </si>
  <si>
    <t>Rés. Elle Haut St-Laurent ou Résidence Elle à Huntingdon</t>
  </si>
  <si>
    <t>Sous-total Région 17</t>
  </si>
  <si>
    <t>17</t>
  </si>
  <si>
    <t>Centre pour femmes - Tungaasuvik (Kuujjuaq)</t>
  </si>
  <si>
    <t>Centre pour femmes Initsiak (Salluit)</t>
  </si>
  <si>
    <t>Maison Ajapirvik Women's shelter</t>
  </si>
  <si>
    <t>Sous-total Région 18</t>
  </si>
  <si>
    <t>Développement des MH1</t>
  </si>
  <si>
    <t>Budget 2021-2022</t>
  </si>
  <si>
    <t>Actions prioritaires pour contrer la
violence conjugale et les féminicides 2021-2026</t>
  </si>
  <si>
    <t>Plan d'action spécifique 2020-2025 en VC </t>
  </si>
  <si>
    <t>Stratégie intégrée en VSC 2022-2027</t>
  </si>
  <si>
    <t>Sous-total CLSC Naskapi</t>
  </si>
  <si>
    <t>N/R</t>
  </si>
  <si>
    <t>Développements budgétaires</t>
  </si>
  <si>
    <t>Violence conjugale - Consolidation des ressources pour conjoint violent</t>
  </si>
  <si>
    <t>Plan action</t>
  </si>
  <si>
    <t>Mesure 17 - Ressources pour hommes</t>
  </si>
  <si>
    <t>Développement et consolidation ressources  homme</t>
  </si>
  <si>
    <t>Montant à répartir annuellement</t>
  </si>
  <si>
    <t>Stratégie intégrée en VSC 2022-2027 + PAGAC</t>
  </si>
  <si>
    <t>Ressources hommes</t>
  </si>
  <si>
    <t>Montant total a répartir 2022-2023 : 2,5 M$</t>
  </si>
  <si>
    <r>
      <t xml:space="preserve">Stratégie intégrée en violence sexuelle et conjugale
</t>
    </r>
    <r>
      <rPr>
        <sz val="10"/>
        <color theme="1"/>
        <rFont val="Times New Roman"/>
        <family val="1"/>
      </rPr>
      <t>Répartition du financement 2022-2023  par organisme</t>
    </r>
    <r>
      <rPr>
        <b/>
        <sz val="10"/>
        <color theme="1"/>
        <rFont val="Times New Roman"/>
        <family val="1"/>
      </rPr>
      <t xml:space="preserve">
</t>
    </r>
  </si>
  <si>
    <t>Consolider le financement des organismes œuvrant auprès des hommes ayant des 
comportements violents dans un contexte de relation entre partenaires intimes</t>
  </si>
  <si>
    <t>No région</t>
  </si>
  <si>
    <t>Région/Organisme</t>
  </si>
  <si>
    <t>Montant</t>
  </si>
  <si>
    <t xml:space="preserve">Bas-Saint-Laurent </t>
  </si>
  <si>
    <t>C-TA-C/Choix, Transit. action</t>
  </si>
  <si>
    <t>Trajectoires hommes du KRTB</t>
  </si>
  <si>
    <t xml:space="preserve">Saguenay–Lac-Saint-Jean </t>
  </si>
  <si>
    <t>Ass. can. Santé mentale Sague</t>
  </si>
  <si>
    <t>Ctre ress. hommes Optimum SLSJ</t>
  </si>
  <si>
    <t xml:space="preserve">Capitale-Nationale </t>
  </si>
  <si>
    <t>GAPI/Groupe aide pers. impuls.</t>
  </si>
  <si>
    <t>Ser. hommes impulsifs Charlev.</t>
  </si>
  <si>
    <t xml:space="preserve">Mauricie et Centre-du-Québec </t>
  </si>
  <si>
    <t>Accord Mauricie inc.</t>
  </si>
  <si>
    <t>Cent. ress. hommes Drummond</t>
  </si>
  <si>
    <t>Halte Bois-Francs (Homme Alte)</t>
  </si>
  <si>
    <t xml:space="preserve">Estrie </t>
  </si>
  <si>
    <t>Ress. pr hommes Haute-Yamaska</t>
  </si>
  <si>
    <t>Seuil Estrie</t>
  </si>
  <si>
    <t xml:space="preserve">Montréal </t>
  </si>
  <si>
    <t>Option: alternat. violen.conj.</t>
  </si>
  <si>
    <t>Pro gam</t>
  </si>
  <si>
    <t>S.A.C. serv. d'aide conjoints</t>
  </si>
  <si>
    <t xml:space="preserve">Outaouais </t>
  </si>
  <si>
    <t>Donnes-toi une chance</t>
  </si>
  <si>
    <t>Gr. entraide hommes Pontiac</t>
  </si>
  <si>
    <t>L'Impact - Rivière Gatineau</t>
  </si>
  <si>
    <t xml:space="preserve">Abitibi-Témiscamingue </t>
  </si>
  <si>
    <t>SATAS-Serv.aide trait.app.soci</t>
  </si>
  <si>
    <t xml:space="preserve">Côte-Nord </t>
  </si>
  <si>
    <t>Homme Aide Manicouagan</t>
  </si>
  <si>
    <t>Hommes Sept-îles</t>
  </si>
  <si>
    <t xml:space="preserve">Nord-du-Québec </t>
  </si>
  <si>
    <t>Réseau hommes QC Baie-James</t>
  </si>
  <si>
    <t xml:space="preserve">Gaspésie–Îles-de-la-Madeleine </t>
  </si>
  <si>
    <t>Convergence</t>
  </si>
  <si>
    <t>Hommes &amp; Gars</t>
  </si>
  <si>
    <t xml:space="preserve">Chaudière-Appalaches </t>
  </si>
  <si>
    <t>Centre Ex-Equo</t>
  </si>
  <si>
    <t>Entraide au masculin Côte-Sud</t>
  </si>
  <si>
    <t>Se parler D'Hommes à Hommes</t>
  </si>
  <si>
    <t xml:space="preserve">Laval </t>
  </si>
  <si>
    <t>CHOC Carrefour hommes changeme</t>
  </si>
  <si>
    <t xml:space="preserve">Lanaudière </t>
  </si>
  <si>
    <t>Coeur il, Centre lanaudois</t>
  </si>
  <si>
    <t>Laurentides</t>
  </si>
  <si>
    <t>A.C.C.R.O.C. Acc. coll. conjo.</t>
  </si>
  <si>
    <t>Paix prog. aide interv. inc.</t>
  </si>
  <si>
    <t>Montérégie</t>
  </si>
  <si>
    <t>AVIF (Act. viol.interv. fami.)</t>
  </si>
  <si>
    <t>Entraide pour hommes V.-du-.R.</t>
  </si>
  <si>
    <t>Maison Le Passeur</t>
  </si>
  <si>
    <t>Via l'Anse</t>
  </si>
  <si>
    <t>RRSSS du Nunavik</t>
  </si>
  <si>
    <t>CLSC Naskapi</t>
  </si>
  <si>
    <t>CCSSSBJ/Conseil Cri Baie-James</t>
  </si>
  <si>
    <t>TOTAL</t>
  </si>
  <si>
    <t>NATIONAL - à cœur d'homme - Réseau d'aide aux hommes pour une société sans violence</t>
  </si>
  <si>
    <t>Organismes venant en aide aux conjoints ayant des comportements violents</t>
  </si>
  <si>
    <t>SBFR</t>
  </si>
  <si>
    <t xml:space="preserve">Rehaussement des services </t>
  </si>
  <si>
    <t>C‐TA‐C</t>
  </si>
  <si>
    <t>0476‐1003</t>
  </si>
  <si>
    <t>Trajectoire hommes du KRTB</t>
  </si>
  <si>
    <t>0502‐9095</t>
  </si>
  <si>
    <t>ACSM - Cou...rage</t>
  </si>
  <si>
    <t>0247‐8766</t>
  </si>
  <si>
    <t>CRH Optimum SLSJ</t>
  </si>
  <si>
    <t>0574‐1038</t>
  </si>
  <si>
    <t>GAPI</t>
  </si>
  <si>
    <t>0464‐2963</t>
  </si>
  <si>
    <t>Service hommes impulsifs de Charlevoix</t>
  </si>
  <si>
    <t>0663‐8993</t>
  </si>
  <si>
    <t>Homme Alternative</t>
  </si>
  <si>
    <t>0424‐2509</t>
  </si>
  <si>
    <t>L'Accord Mauricie</t>
  </si>
  <si>
    <t>0491‐8215</t>
  </si>
  <si>
    <t>Centre de ressources pour homme de Drummondville</t>
  </si>
  <si>
    <t>0643‐8980</t>
  </si>
  <si>
    <t xml:space="preserve">Le Seuil de l'Estrie                                                                                </t>
  </si>
  <si>
    <t xml:space="preserve"> 0362‐6488</t>
  </si>
  <si>
    <t xml:space="preserve">Ressource pour hommes H‐Yamaska                                               </t>
  </si>
  <si>
    <t xml:space="preserve"> 0471‐6411</t>
  </si>
  <si>
    <t xml:space="preserve">Pro‐Gam                                                                                                 </t>
  </si>
  <si>
    <t xml:space="preserve"> 0424‐2483</t>
  </si>
  <si>
    <t xml:space="preserve">Service d'aide aux conjoints                                                                </t>
  </si>
  <si>
    <t>0424‐2640</t>
  </si>
  <si>
    <t xml:space="preserve">Option                                                                                                    </t>
  </si>
  <si>
    <t xml:space="preserve"> 0439‐4722</t>
  </si>
  <si>
    <t xml:space="preserve">Impact‐Rivière Gatineau                                                                      </t>
  </si>
  <si>
    <t>0543‐4279</t>
  </si>
  <si>
    <t>Groupe entraide hommes Pontiac</t>
  </si>
  <si>
    <t>0731-9114</t>
  </si>
  <si>
    <t xml:space="preserve">Donne‐toi une chance                                                                          </t>
  </si>
  <si>
    <t>0618‐4121</t>
  </si>
  <si>
    <t xml:space="preserve">SATAS                                                                                                      </t>
  </si>
  <si>
    <t>0640‐1632</t>
  </si>
  <si>
    <t xml:space="preserve">Hommes Sept‐Ils                                                                                 </t>
  </si>
  <si>
    <t xml:space="preserve"> 0673‐7092</t>
  </si>
  <si>
    <t xml:space="preserve">Homme aide Manicouagan                                                                </t>
  </si>
  <si>
    <t xml:space="preserve"> 0730‐7580</t>
  </si>
  <si>
    <t>Maison Raymond‐Ross (Réseau hommes QC Baie-James)</t>
  </si>
  <si>
    <t>0677‐0358</t>
  </si>
  <si>
    <t>Sous-total Région 10 - CRSSS de la Baie-James (Nord-du-Québec)</t>
  </si>
  <si>
    <t xml:space="preserve">Convergence                                                                                          </t>
  </si>
  <si>
    <t>0731‐9569</t>
  </si>
  <si>
    <t xml:space="preserve">Homme &amp; Gars                                                                                      </t>
  </si>
  <si>
    <t>0732‐0419</t>
  </si>
  <si>
    <t xml:space="preserve">Se parler… d'hommes à hommes                                                    </t>
  </si>
  <si>
    <t xml:space="preserve"> 0458‐5576</t>
  </si>
  <si>
    <t xml:space="preserve">Entraide au masculin Côte‐Sud                                                          </t>
  </si>
  <si>
    <t xml:space="preserve"> 0483‐7621</t>
  </si>
  <si>
    <t xml:space="preserve">Centre Ex‐Equo                                                                                      </t>
  </si>
  <si>
    <t>0713‐9629</t>
  </si>
  <si>
    <t xml:space="preserve">CHOC                                                                                                       </t>
  </si>
  <si>
    <t>0404‐2693</t>
  </si>
  <si>
    <t xml:space="preserve">Au cœur de l'il                                                                                      </t>
  </si>
  <si>
    <t xml:space="preserve"> 0474‐8265</t>
  </si>
  <si>
    <t xml:space="preserve">Accroc                                                                                                    </t>
  </si>
  <si>
    <t xml:space="preserve"> 0507‐8779</t>
  </si>
  <si>
    <t xml:space="preserve">PAIX                                                                                                        </t>
  </si>
  <si>
    <t>0458‐5600</t>
  </si>
  <si>
    <t xml:space="preserve">AVIF                                                                                                       </t>
  </si>
  <si>
    <t xml:space="preserve"> 0502‐1209</t>
  </si>
  <si>
    <t xml:space="preserve">Via l'anse                                                                                                 </t>
  </si>
  <si>
    <t>0603‐7162</t>
  </si>
  <si>
    <t xml:space="preserve">Maison Le Passeur                                                                                </t>
  </si>
  <si>
    <t>0603‐7931</t>
  </si>
  <si>
    <t>Entraide pour hommes</t>
  </si>
  <si>
    <t xml:space="preserve"> 0625‐2761</t>
  </si>
  <si>
    <t>Sous-total Région 09 - CLSC Naskapi</t>
  </si>
  <si>
    <t>Sous-total région 17 - Régie régionale de la santé et des services sociaux du Nunavik</t>
  </si>
  <si>
    <t>Sous-total région 18 - Conseil Cri de la santé et des services sociaux de la Baie James</t>
  </si>
  <si>
    <t>0451-9872</t>
  </si>
  <si>
    <t>Montant total a répartir 2021-2022 : 3,6 M$</t>
  </si>
  <si>
    <t>Actions prioritaires</t>
  </si>
  <si>
    <t>Répartition financement 2020-2021</t>
  </si>
  <si>
    <t>Montant total a répartir 2021-2022 :1,0 M$</t>
  </si>
  <si>
    <t>Plan d'action spécifique VC 2020-2025</t>
  </si>
  <si>
    <t>Organismes intervenant auprès de conjoints 
ayant des comportements violents</t>
  </si>
  <si>
    <r>
      <t xml:space="preserve">Financement </t>
    </r>
    <r>
      <rPr>
        <b/>
        <u/>
        <sz val="11"/>
        <color rgb="FF000000"/>
        <rFont val="Calibri"/>
        <family val="2"/>
      </rPr>
      <t>récurrent</t>
    </r>
    <r>
      <rPr>
        <b/>
        <sz val="11"/>
        <color rgb="FF000000"/>
        <rFont val="Calibri"/>
        <family val="2"/>
      </rPr>
      <t xml:space="preserve">
Mesure 17 
(1M$)</t>
    </r>
  </si>
  <si>
    <t>C-TA-C</t>
  </si>
  <si>
    <t>ACSM</t>
  </si>
  <si>
    <t>Maison Raymond-Ross</t>
  </si>
  <si>
    <t>Centre de ressources pour homme de Drummondville (aciennement Chez nous entre Homme)</t>
  </si>
  <si>
    <t>Sous-total Région 04 - CIUSSS de la Mauricie-Centre-du-Québec</t>
  </si>
  <si>
    <t>Le Seuil de l'Estrie</t>
  </si>
  <si>
    <t>Ressource pour hommes H-Yamaska</t>
  </si>
  <si>
    <t>Pro-Gam</t>
  </si>
  <si>
    <t>Service d'aide aux conjoints</t>
  </si>
  <si>
    <t>Option</t>
  </si>
  <si>
    <t>Impact-Rivière Gatineau</t>
  </si>
  <si>
    <t>Donne-toi une chance</t>
  </si>
  <si>
    <t>SATAS</t>
  </si>
  <si>
    <t>Hommes Sept-Ils</t>
  </si>
  <si>
    <t>Homme aide Manicouagan</t>
  </si>
  <si>
    <t>Homme &amp; Gars</t>
  </si>
  <si>
    <t>Se parler… d'hommes à hommes</t>
  </si>
  <si>
    <t>CHOC</t>
  </si>
  <si>
    <t>Au cœur de l'il</t>
  </si>
  <si>
    <t>Accroc</t>
  </si>
  <si>
    <t>PAIX</t>
  </si>
  <si>
    <t>AVIF</t>
  </si>
  <si>
    <t>Via l'anse</t>
  </si>
  <si>
    <t>TOTAL PROVINCIAL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</si>
</sst>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#,##0\ &quot;$&quot;_);\(#,##0\ &quot;$&quot;\)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#,##0\ &quot;$&quot;"/>
    <numFmt numFmtId="165" formatCode="#,##0.0"/>
    <numFmt numFmtId="166" formatCode="_ * #,##0.00_)\ _$_ ;_ * \(#,##0.00\)\ _$_ ;_ * &quot;-&quot;??_)\ _$_ ;_ @_ "/>
    <numFmt numFmtId="167" formatCode="_ * #,##0.0_)_ ;_ * \(#,##0.0\)_ ;_ * &quot;-&quot;??_)_ ;_ @_ "/>
    <numFmt numFmtId="168" formatCode="_ * #,##0_)\ &quot;$&quot;_ ;_ * \(#,##0\)\ &quot;$&quot;_ ;_ * &quot;-&quot;??_)\ &quot;$&quot;_ ;_ @_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theme="0" tint="-0.34998626667073579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hair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4">
    <xf numFmtId="0" fontId="0" fillId="0" borderId="0" xfId="0"/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0" xfId="0" applyFont="1" applyAlignment="1">
      <alignment vertical="top"/>
    </xf>
    <xf numFmtId="164" fontId="3" fillId="0" borderId="0" xfId="0" applyNumberFormat="1" applyFont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8" fillId="0" borderId="7" xfId="0" applyFont="1" applyBorder="1" applyAlignment="1">
      <alignment vertical="top"/>
    </xf>
    <xf numFmtId="0" fontId="9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5" fontId="10" fillId="0" borderId="0" xfId="0" applyNumberFormat="1" applyFont="1"/>
    <xf numFmtId="165" fontId="9" fillId="0" borderId="0" xfId="0" applyNumberFormat="1" applyFont="1"/>
    <xf numFmtId="164" fontId="5" fillId="0" borderId="11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/>
    </xf>
    <xf numFmtId="166" fontId="7" fillId="0" borderId="12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0" fillId="2" borderId="0" xfId="0" applyFill="1"/>
    <xf numFmtId="0" fontId="2" fillId="0" borderId="15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0" fillId="0" borderId="15" xfId="0" quotePrefix="1" applyBorder="1" applyAlignment="1">
      <alignment horizontal="center" wrapText="1"/>
    </xf>
    <xf numFmtId="0" fontId="0" fillId="0" borderId="15" xfId="0" applyBorder="1"/>
    <xf numFmtId="164" fontId="0" fillId="0" borderId="15" xfId="0" applyNumberForma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164" fontId="12" fillId="0" borderId="15" xfId="0" applyNumberFormat="1" applyFont="1" applyBorder="1" applyAlignment="1">
      <alignment horizontal="center"/>
    </xf>
    <xf numFmtId="164" fontId="12" fillId="0" borderId="15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0" applyNumberFormat="1"/>
    <xf numFmtId="164" fontId="0" fillId="0" borderId="15" xfId="0" applyNumberFormat="1" applyBorder="1"/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2" fillId="3" borderId="21" xfId="0" applyFont="1" applyFill="1" applyBorder="1" applyAlignment="1">
      <alignment horizontal="center" vertical="center" wrapText="1"/>
    </xf>
    <xf numFmtId="0" fontId="0" fillId="0" borderId="22" xfId="0" quotePrefix="1" applyBorder="1" applyAlignment="1">
      <alignment horizontal="center"/>
    </xf>
    <xf numFmtId="0" fontId="2" fillId="0" borderId="23" xfId="0" applyFont="1" applyBorder="1"/>
    <xf numFmtId="0" fontId="2" fillId="3" borderId="24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/>
    </xf>
    <xf numFmtId="0" fontId="2" fillId="0" borderId="23" xfId="0" applyFont="1" applyBorder="1" applyAlignment="1">
      <alignment horizontal="right"/>
    </xf>
    <xf numFmtId="0" fontId="2" fillId="3" borderId="26" xfId="0" applyFont="1" applyFill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/>
    </xf>
    <xf numFmtId="165" fontId="0" fillId="0" borderId="0" xfId="0" applyNumberFormat="1"/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8" fillId="0" borderId="19" xfId="0" applyFont="1" applyBorder="1" applyAlignment="1">
      <alignment vertical="top"/>
    </xf>
    <xf numFmtId="165" fontId="7" fillId="0" borderId="20" xfId="0" applyNumberFormat="1" applyFont="1" applyBorder="1"/>
    <xf numFmtId="165" fontId="7" fillId="0" borderId="20" xfId="0" applyNumberFormat="1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164" fontId="2" fillId="4" borderId="15" xfId="0" applyNumberFormat="1" applyFont="1" applyFill="1" applyBorder="1" applyAlignment="1">
      <alignment horizontal="center"/>
    </xf>
    <xf numFmtId="164" fontId="2" fillId="4" borderId="16" xfId="0" applyNumberFormat="1" applyFont="1" applyFill="1" applyBorder="1" applyAlignment="1">
      <alignment horizontal="center"/>
    </xf>
    <xf numFmtId="164" fontId="2" fillId="4" borderId="28" xfId="0" applyNumberFormat="1" applyFont="1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14" fillId="0" borderId="25" xfId="0" applyFont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32" xfId="0" applyBorder="1" applyAlignment="1">
      <alignment horizontal="left"/>
    </xf>
    <xf numFmtId="164" fontId="2" fillId="0" borderId="38" xfId="0" applyNumberFormat="1" applyFont="1" applyBorder="1" applyAlignment="1">
      <alignment horizontal="center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0" fontId="2" fillId="4" borderId="34" xfId="0" applyFont="1" applyFill="1" applyBorder="1" applyAlignment="1">
      <alignment horizontal="right"/>
    </xf>
    <xf numFmtId="0" fontId="2" fillId="4" borderId="35" xfId="0" applyFont="1" applyFill="1" applyBorder="1" applyAlignment="1">
      <alignment horizontal="right"/>
    </xf>
    <xf numFmtId="164" fontId="0" fillId="0" borderId="36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0" fontId="2" fillId="4" borderId="22" xfId="0" applyFont="1" applyFill="1" applyBorder="1" applyAlignment="1">
      <alignment horizontal="right"/>
    </xf>
    <xf numFmtId="0" fontId="2" fillId="4" borderId="25" xfId="0" applyFont="1" applyFill="1" applyBorder="1" applyAlignment="1">
      <alignment horizontal="right"/>
    </xf>
    <xf numFmtId="0" fontId="2" fillId="4" borderId="29" xfId="0" applyFont="1" applyFill="1" applyBorder="1" applyAlignment="1">
      <alignment horizontal="right"/>
    </xf>
    <xf numFmtId="0" fontId="2" fillId="4" borderId="30" xfId="0" applyFont="1" applyFill="1" applyBorder="1" applyAlignment="1">
      <alignment horizontal="right"/>
    </xf>
    <xf numFmtId="0" fontId="2" fillId="4" borderId="31" xfId="0" applyFont="1" applyFill="1" applyBorder="1" applyAlignment="1">
      <alignment horizontal="right"/>
    </xf>
    <xf numFmtId="0" fontId="2" fillId="4" borderId="15" xfId="0" applyFont="1" applyFill="1" applyBorder="1" applyAlignment="1">
      <alignment horizontal="right"/>
    </xf>
    <xf numFmtId="0" fontId="2" fillId="4" borderId="22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11" fillId="0" borderId="16" xfId="0" quotePrefix="1" applyFont="1" applyBorder="1" applyAlignment="1">
      <alignment horizontal="right" indent="1"/>
    </xf>
    <xf numFmtId="0" fontId="11" fillId="0" borderId="17" xfId="0" quotePrefix="1" applyFont="1" applyBorder="1" applyAlignment="1">
      <alignment horizontal="right" indent="1"/>
    </xf>
    <xf numFmtId="0" fontId="11" fillId="0" borderId="16" xfId="0" quotePrefix="1" applyFont="1" applyBorder="1" applyAlignment="1">
      <alignment horizontal="right"/>
    </xf>
    <xf numFmtId="0" fontId="11" fillId="0" borderId="17" xfId="0" quotePrefix="1" applyFont="1" applyBorder="1" applyAlignment="1">
      <alignment horizontal="right"/>
    </xf>
    <xf numFmtId="0" fontId="12" fillId="0" borderId="15" xfId="0" applyFont="1" applyBorder="1" applyAlignment="1">
      <alignment horizontal="right" wrapText="1"/>
    </xf>
    <xf numFmtId="165" fontId="8" fillId="0" borderId="0" xfId="0" applyNumberFormat="1" applyFont="1"/>
    <xf numFmtId="0" fontId="0" fillId="0" borderId="31" xfId="0" quotePrefix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0" fontId="0" fillId="0" borderId="0" xfId="0" applyFill="1"/>
    <xf numFmtId="164" fontId="6" fillId="0" borderId="39" xfId="0" applyNumberFormat="1" applyFont="1" applyBorder="1" applyAlignment="1">
      <alignment horizontal="left" vertical="center" wrapText="1"/>
    </xf>
    <xf numFmtId="164" fontId="6" fillId="0" borderId="7" xfId="0" applyNumberFormat="1" applyFont="1" applyBorder="1" applyAlignment="1">
      <alignment horizontal="left" vertical="center" wrapText="1"/>
    </xf>
    <xf numFmtId="0" fontId="13" fillId="0" borderId="15" xfId="0" applyFont="1" applyBorder="1" applyAlignment="1">
      <alignment vertical="top" wrapText="1"/>
    </xf>
    <xf numFmtId="164" fontId="5" fillId="0" borderId="40" xfId="0" applyNumberFormat="1" applyFont="1" applyBorder="1" applyAlignment="1">
      <alignment horizontal="center" vertical="center" wrapText="1"/>
    </xf>
    <xf numFmtId="164" fontId="5" fillId="0" borderId="41" xfId="0" applyNumberFormat="1" applyFont="1" applyBorder="1" applyAlignment="1">
      <alignment horizontal="center" vertical="center" wrapText="1"/>
    </xf>
    <xf numFmtId="167" fontId="7" fillId="0" borderId="15" xfId="1" applyNumberFormat="1" applyFont="1" applyBorder="1" applyAlignment="1">
      <alignment vertical="top"/>
    </xf>
    <xf numFmtId="167" fontId="8" fillId="0" borderId="15" xfId="1" applyNumberFormat="1" applyFont="1" applyBorder="1"/>
    <xf numFmtId="0" fontId="0" fillId="0" borderId="0" xfId="0" applyAlignment="1">
      <alignment horizontal="center"/>
    </xf>
    <xf numFmtId="164" fontId="0" fillId="0" borderId="15" xfId="0" applyNumberForma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top"/>
    </xf>
    <xf numFmtId="165" fontId="7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165" fontId="7" fillId="0" borderId="9" xfId="0" applyNumberFormat="1" applyFont="1" applyBorder="1"/>
    <xf numFmtId="165" fontId="7" fillId="0" borderId="13" xfId="0" applyNumberFormat="1" applyFont="1" applyBorder="1"/>
    <xf numFmtId="165" fontId="7" fillId="0" borderId="10" xfId="0" applyNumberFormat="1" applyFont="1" applyBorder="1"/>
    <xf numFmtId="165" fontId="15" fillId="0" borderId="10" xfId="0" applyNumberFormat="1" applyFont="1" applyBorder="1"/>
    <xf numFmtId="165" fontId="7" fillId="0" borderId="12" xfId="0" applyNumberFormat="1" applyFont="1" applyBorder="1"/>
    <xf numFmtId="166" fontId="7" fillId="0" borderId="12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wrapText="1"/>
    </xf>
    <xf numFmtId="2" fontId="7" fillId="0" borderId="12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wrapText="1"/>
    </xf>
    <xf numFmtId="165" fontId="7" fillId="0" borderId="42" xfId="0" applyNumberFormat="1" applyFont="1" applyBorder="1"/>
    <xf numFmtId="165" fontId="7" fillId="0" borderId="42" xfId="0" applyNumberFormat="1" applyFont="1" applyBorder="1" applyAlignment="1">
      <alignment horizontal="center" vertical="center"/>
    </xf>
    <xf numFmtId="0" fontId="0" fillId="0" borderId="43" xfId="0" applyBorder="1"/>
    <xf numFmtId="0" fontId="9" fillId="0" borderId="43" xfId="0" applyFont="1" applyBorder="1"/>
    <xf numFmtId="165" fontId="10" fillId="0" borderId="34" xfId="0" applyNumberFormat="1" applyFont="1" applyBorder="1"/>
    <xf numFmtId="165" fontId="9" fillId="0" borderId="43" xfId="0" applyNumberFormat="1" applyFont="1" applyBorder="1"/>
    <xf numFmtId="165" fontId="7" fillId="0" borderId="44" xfId="0" applyNumberFormat="1" applyFont="1" applyBorder="1"/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17" fillId="0" borderId="0" xfId="0" applyFont="1"/>
    <xf numFmtId="0" fontId="18" fillId="0" borderId="45" xfId="2" applyNumberFormat="1" applyFont="1" applyFill="1" applyBorder="1" applyAlignment="1">
      <alignment horizontal="center" vertical="top" wrapText="1"/>
    </xf>
    <xf numFmtId="0" fontId="18" fillId="0" borderId="45" xfId="0" applyFont="1" applyBorder="1" applyAlignment="1">
      <alignment horizontal="center" vertical="center" wrapText="1"/>
    </xf>
    <xf numFmtId="168" fontId="18" fillId="0" borderId="46" xfId="2" applyNumberFormat="1" applyFont="1" applyFill="1" applyBorder="1" applyAlignment="1">
      <alignment horizontal="center" vertical="center" wrapText="1"/>
    </xf>
    <xf numFmtId="0" fontId="18" fillId="0" borderId="47" xfId="2" applyNumberFormat="1" applyFont="1" applyFill="1" applyBorder="1" applyAlignment="1">
      <alignment horizontal="center" vertical="top"/>
    </xf>
    <xf numFmtId="0" fontId="18" fillId="0" borderId="47" xfId="0" applyFont="1" applyBorder="1" applyAlignment="1">
      <alignment vertical="center"/>
    </xf>
    <xf numFmtId="168" fontId="18" fillId="0" borderId="48" xfId="2" applyNumberFormat="1" applyFont="1" applyFill="1" applyBorder="1" applyAlignment="1">
      <alignment vertical="center"/>
    </xf>
    <xf numFmtId="0" fontId="19" fillId="0" borderId="23" xfId="2" applyNumberFormat="1" applyFont="1" applyFill="1" applyBorder="1" applyAlignment="1">
      <alignment horizontal="center" vertical="top"/>
    </xf>
    <xf numFmtId="0" fontId="19" fillId="0" borderId="14" xfId="0" applyFont="1" applyBorder="1" applyAlignment="1">
      <alignment horizontal="left" wrapText="1" indent="1"/>
    </xf>
    <xf numFmtId="168" fontId="19" fillId="0" borderId="49" xfId="2" applyNumberFormat="1" applyFont="1" applyFill="1" applyBorder="1" applyAlignment="1"/>
    <xf numFmtId="0" fontId="19" fillId="0" borderId="14" xfId="0" applyFont="1" applyBorder="1" applyAlignment="1">
      <alignment wrapText="1"/>
    </xf>
    <xf numFmtId="0" fontId="18" fillId="0" borderId="47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top"/>
    </xf>
    <xf numFmtId="0" fontId="18" fillId="0" borderId="50" xfId="0" applyFont="1" applyBorder="1" applyAlignment="1">
      <alignment vertical="center"/>
    </xf>
    <xf numFmtId="168" fontId="18" fillId="4" borderId="48" xfId="2" applyNumberFormat="1" applyFont="1" applyFill="1" applyBorder="1" applyAlignment="1">
      <alignment vertical="center"/>
    </xf>
    <xf numFmtId="0" fontId="18" fillId="0" borderId="45" xfId="0" applyFont="1" applyBorder="1" applyAlignment="1">
      <alignment vertical="center"/>
    </xf>
    <xf numFmtId="0" fontId="18" fillId="0" borderId="45" xfId="0" applyFont="1" applyBorder="1" applyAlignment="1">
      <alignment horizontal="right" vertical="center"/>
    </xf>
    <xf numFmtId="168" fontId="18" fillId="4" borderId="51" xfId="2" applyNumberFormat="1" applyFont="1" applyFill="1" applyBorder="1" applyAlignment="1">
      <alignment vertical="center"/>
    </xf>
    <xf numFmtId="49" fontId="4" fillId="3" borderId="48" xfId="0" applyNumberFormat="1" applyFont="1" applyFill="1" applyBorder="1" applyAlignment="1">
      <alignment horizontal="center" vertical="center"/>
    </xf>
    <xf numFmtId="168" fontId="4" fillId="3" borderId="47" xfId="0" applyNumberFormat="1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49" fontId="13" fillId="0" borderId="49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left" wrapText="1" indent="1"/>
    </xf>
    <xf numFmtId="0" fontId="13" fillId="0" borderId="23" xfId="0" applyFont="1" applyBorder="1" applyAlignment="1">
      <alignment horizontal="center" wrapText="1"/>
    </xf>
    <xf numFmtId="5" fontId="0" fillId="0" borderId="53" xfId="2" applyNumberFormat="1" applyFont="1" applyFill="1" applyBorder="1" applyAlignment="1">
      <alignment horizontal="center" wrapText="1"/>
    </xf>
    <xf numFmtId="49" fontId="2" fillId="5" borderId="49" xfId="0" applyNumberFormat="1" applyFont="1" applyFill="1" applyBorder="1" applyAlignment="1">
      <alignment horizontal="left" vertical="center" wrapText="1"/>
    </xf>
    <xf numFmtId="49" fontId="2" fillId="5" borderId="23" xfId="0" applyNumberFormat="1" applyFont="1" applyFill="1" applyBorder="1" applyAlignment="1">
      <alignment horizontal="left" vertical="center" wrapText="1"/>
    </xf>
    <xf numFmtId="164" fontId="2" fillId="5" borderId="53" xfId="0" applyNumberFormat="1" applyFont="1" applyFill="1" applyBorder="1" applyAlignment="1">
      <alignment horizontal="center"/>
    </xf>
    <xf numFmtId="49" fontId="4" fillId="5" borderId="49" xfId="0" applyNumberFormat="1" applyFont="1" applyFill="1" applyBorder="1" applyAlignment="1">
      <alignment horizontal="left" vertical="center" wrapText="1"/>
    </xf>
    <xf numFmtId="49" fontId="4" fillId="5" borderId="23" xfId="0" applyNumberFormat="1" applyFont="1" applyFill="1" applyBorder="1" applyAlignment="1">
      <alignment horizontal="left" vertical="center" wrapText="1"/>
    </xf>
    <xf numFmtId="49" fontId="13" fillId="0" borderId="49" xfId="0" applyNumberFormat="1" applyFont="1" applyBorder="1" applyAlignment="1">
      <alignment horizontal="center" vertical="center" wrapText="1"/>
    </xf>
    <xf numFmtId="5" fontId="13" fillId="0" borderId="53" xfId="2" applyNumberFormat="1" applyFont="1" applyFill="1" applyBorder="1" applyAlignment="1">
      <alignment horizontal="center" wrapText="1"/>
    </xf>
    <xf numFmtId="49" fontId="13" fillId="0" borderId="54" xfId="0" applyNumberFormat="1" applyFont="1" applyBorder="1" applyAlignment="1">
      <alignment horizontal="center" vertical="center"/>
    </xf>
    <xf numFmtId="0" fontId="13" fillId="0" borderId="55" xfId="0" applyFont="1" applyBorder="1" applyAlignment="1">
      <alignment horizontal="left" wrapText="1" indent="1"/>
    </xf>
    <xf numFmtId="0" fontId="13" fillId="0" borderId="55" xfId="0" applyFont="1" applyBorder="1" applyAlignment="1">
      <alignment horizontal="center" wrapText="1"/>
    </xf>
    <xf numFmtId="5" fontId="0" fillId="0" borderId="56" xfId="2" applyNumberFormat="1" applyFont="1" applyFill="1" applyBorder="1" applyAlignment="1">
      <alignment horizontal="center" wrapText="1"/>
    </xf>
    <xf numFmtId="49" fontId="2" fillId="5" borderId="49" xfId="0" applyNumberFormat="1" applyFont="1" applyFill="1" applyBorder="1" applyAlignment="1">
      <alignment vertical="center" wrapText="1"/>
    </xf>
    <xf numFmtId="49" fontId="2" fillId="5" borderId="23" xfId="0" applyNumberFormat="1" applyFont="1" applyFill="1" applyBorder="1" applyAlignment="1">
      <alignment vertical="center" wrapText="1"/>
    </xf>
    <xf numFmtId="164" fontId="2" fillId="5" borderId="49" xfId="0" applyNumberFormat="1" applyFont="1" applyFill="1" applyBorder="1"/>
    <xf numFmtId="164" fontId="2" fillId="5" borderId="23" xfId="0" applyNumberFormat="1" applyFont="1" applyFill="1" applyBorder="1"/>
    <xf numFmtId="164" fontId="2" fillId="0" borderId="49" xfId="0" applyNumberFormat="1" applyFont="1" applyBorder="1" applyAlignment="1">
      <alignment horizontal="left" wrapText="1"/>
    </xf>
    <xf numFmtId="164" fontId="2" fillId="0" borderId="23" xfId="0" applyNumberFormat="1" applyFont="1" applyBorder="1" applyAlignment="1">
      <alignment horizontal="left" wrapText="1"/>
    </xf>
    <xf numFmtId="164" fontId="2" fillId="0" borderId="53" xfId="0" applyNumberFormat="1" applyFont="1" applyBorder="1" applyAlignment="1">
      <alignment horizontal="center"/>
    </xf>
    <xf numFmtId="49" fontId="20" fillId="5" borderId="34" xfId="0" applyNumberFormat="1" applyFont="1" applyFill="1" applyBorder="1" applyAlignment="1">
      <alignment horizontal="right" vertical="center" wrapText="1"/>
    </xf>
    <xf numFmtId="49" fontId="20" fillId="5" borderId="43" xfId="0" applyNumberFormat="1" applyFont="1" applyFill="1" applyBorder="1" applyAlignment="1">
      <alignment horizontal="right" vertical="center" wrapText="1"/>
    </xf>
    <xf numFmtId="164" fontId="2" fillId="5" borderId="57" xfId="0" applyNumberFormat="1" applyFont="1" applyFill="1" applyBorder="1" applyAlignment="1">
      <alignment horizontal="center"/>
    </xf>
    <xf numFmtId="0" fontId="21" fillId="0" borderId="0" xfId="0" applyFont="1"/>
    <xf numFmtId="49" fontId="22" fillId="6" borderId="23" xfId="0" applyNumberFormat="1" applyFont="1" applyFill="1" applyBorder="1" applyAlignment="1">
      <alignment horizontal="center" vertical="center" wrapText="1"/>
    </xf>
    <xf numFmtId="0" fontId="22" fillId="6" borderId="23" xfId="0" applyFont="1" applyFill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top"/>
    </xf>
    <xf numFmtId="0" fontId="24" fillId="0" borderId="23" xfId="0" applyFont="1" applyBorder="1" applyAlignment="1">
      <alignment vertical="top" wrapText="1"/>
    </xf>
    <xf numFmtId="164" fontId="24" fillId="0" borderId="23" xfId="0" applyNumberFormat="1" applyFont="1" applyBorder="1" applyAlignment="1">
      <alignment horizontal="right" vertical="top" indent="2"/>
    </xf>
    <xf numFmtId="49" fontId="25" fillId="5" borderId="23" xfId="0" applyNumberFormat="1" applyFont="1" applyFill="1" applyBorder="1" applyAlignment="1">
      <alignment horizontal="center" vertical="top"/>
    </xf>
    <xf numFmtId="49" fontId="20" fillId="5" borderId="23" xfId="0" applyNumberFormat="1" applyFont="1" applyFill="1" applyBorder="1" applyAlignment="1">
      <alignment vertical="top"/>
    </xf>
    <xf numFmtId="164" fontId="20" fillId="5" borderId="23" xfId="0" applyNumberFormat="1" applyFont="1" applyFill="1" applyBorder="1" applyAlignment="1">
      <alignment horizontal="right" vertical="top" indent="2"/>
    </xf>
    <xf numFmtId="49" fontId="20" fillId="5" borderId="23" xfId="0" applyNumberFormat="1" applyFont="1" applyFill="1" applyBorder="1" applyAlignment="1">
      <alignment horizontal="center" vertical="center"/>
    </xf>
    <xf numFmtId="0" fontId="20" fillId="5" borderId="23" xfId="0" applyFont="1" applyFill="1" applyBorder="1" applyAlignment="1">
      <alignment vertical="center" wrapText="1"/>
    </xf>
    <xf numFmtId="164" fontId="20" fillId="5" borderId="23" xfId="0" applyNumberFormat="1" applyFont="1" applyFill="1" applyBorder="1" applyAlignment="1">
      <alignment horizontal="right" vertical="center" indent="2"/>
    </xf>
  </cellXfs>
  <cellStyles count="3">
    <cellStyle name="Milliers" xfId="1" builtinId="3"/>
    <cellStyle name="Monétaire" xfId="2" builtinId="4"/>
    <cellStyle name="Normal" xfId="0" builtinId="0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2A2AB-A89B-4E25-B5EE-82E2A4D2725C}">
  <dimension ref="A1:L13"/>
  <sheetViews>
    <sheetView tabSelected="1" workbookViewId="0">
      <selection activeCell="B2" sqref="B2"/>
    </sheetView>
  </sheetViews>
  <sheetFormatPr baseColWidth="10" defaultRowHeight="14.5" x14ac:dyDescent="0.35"/>
  <cols>
    <col min="1" max="1" width="12" customWidth="1"/>
    <col min="2" max="2" width="41.54296875" customWidth="1"/>
    <col min="3" max="3" width="57.26953125" customWidth="1"/>
    <col min="4" max="11" width="8.54296875" customWidth="1"/>
    <col min="12" max="12" width="5.1796875" bestFit="1" customWidth="1"/>
  </cols>
  <sheetData>
    <row r="1" spans="1:12" ht="21" x14ac:dyDescent="0.35">
      <c r="A1" s="1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1" x14ac:dyDescent="0.35">
      <c r="A2" s="1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x14ac:dyDescent="0.35">
      <c r="A3" s="64" t="s">
        <v>2</v>
      </c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</row>
    <row r="4" spans="1:12" ht="15" thickBot="1" x14ac:dyDescent="0.4">
      <c r="A4" s="2"/>
      <c r="B4" s="2"/>
      <c r="C4" s="2"/>
      <c r="D4" s="64"/>
      <c r="E4" s="64"/>
      <c r="F4" s="64"/>
      <c r="G4" s="64"/>
      <c r="H4" s="64"/>
      <c r="I4" s="64"/>
      <c r="J4" s="64"/>
      <c r="K4" s="64"/>
      <c r="L4" s="64"/>
    </row>
    <row r="5" spans="1:12" x14ac:dyDescent="0.35">
      <c r="A5" s="3"/>
      <c r="B5" s="9"/>
      <c r="C5" s="9"/>
      <c r="D5" s="66"/>
      <c r="E5" s="66"/>
      <c r="F5" s="66"/>
      <c r="G5" s="66"/>
      <c r="H5" s="66"/>
      <c r="I5" s="66"/>
      <c r="J5" s="66"/>
      <c r="K5" s="66"/>
      <c r="L5" s="66"/>
    </row>
    <row r="6" spans="1:12" ht="16" thickBot="1" x14ac:dyDescent="0.4">
      <c r="A6" s="4" t="s">
        <v>3</v>
      </c>
      <c r="B6" s="10" t="s">
        <v>8</v>
      </c>
      <c r="C6" s="10" t="s">
        <v>9</v>
      </c>
      <c r="D6" s="16" t="s">
        <v>14</v>
      </c>
      <c r="E6" s="16" t="s">
        <v>15</v>
      </c>
      <c r="F6" s="16" t="s">
        <v>16</v>
      </c>
      <c r="G6" s="16" t="s">
        <v>17</v>
      </c>
      <c r="H6" s="16" t="s">
        <v>18</v>
      </c>
      <c r="I6" s="19" t="s">
        <v>19</v>
      </c>
      <c r="J6" s="19" t="s">
        <v>20</v>
      </c>
      <c r="K6" s="19" t="s">
        <v>63</v>
      </c>
      <c r="L6" s="19" t="s">
        <v>22</v>
      </c>
    </row>
    <row r="7" spans="1:12" x14ac:dyDescent="0.35">
      <c r="A7" s="5" t="s">
        <v>4</v>
      </c>
      <c r="B7" s="11" t="s">
        <v>208</v>
      </c>
      <c r="C7" s="11" t="s">
        <v>10</v>
      </c>
      <c r="D7" s="89">
        <v>14</v>
      </c>
      <c r="E7" s="89">
        <v>14</v>
      </c>
      <c r="F7" s="89">
        <v>14</v>
      </c>
      <c r="G7" s="89">
        <v>14</v>
      </c>
      <c r="H7" s="89">
        <v>14</v>
      </c>
      <c r="I7" s="89"/>
      <c r="J7" s="90"/>
      <c r="K7" s="90"/>
      <c r="L7" s="20" t="s">
        <v>23</v>
      </c>
    </row>
    <row r="8" spans="1:12" x14ac:dyDescent="0.35">
      <c r="A8" s="6" t="s">
        <v>5</v>
      </c>
      <c r="B8" s="12" t="s">
        <v>206</v>
      </c>
      <c r="C8" s="12" t="s">
        <v>10</v>
      </c>
      <c r="D8" s="91"/>
      <c r="E8" s="91">
        <v>4.5</v>
      </c>
      <c r="F8" s="91">
        <v>4.5</v>
      </c>
      <c r="G8" s="91">
        <v>4.5</v>
      </c>
      <c r="H8" s="91">
        <v>4.5</v>
      </c>
      <c r="I8" s="22">
        <v>4.5</v>
      </c>
      <c r="J8" s="22"/>
      <c r="K8" s="22">
        <f>SUM(E8:J8)</f>
        <v>22.5</v>
      </c>
      <c r="L8" s="21" t="s">
        <v>23</v>
      </c>
    </row>
    <row r="9" spans="1:12" ht="26" x14ac:dyDescent="0.35">
      <c r="A9" s="6" t="s">
        <v>5</v>
      </c>
      <c r="B9" s="12" t="s">
        <v>207</v>
      </c>
      <c r="C9" s="12" t="s">
        <v>11</v>
      </c>
      <c r="D9" s="91"/>
      <c r="E9" s="91">
        <v>15.5</v>
      </c>
      <c r="F9" s="91">
        <v>18</v>
      </c>
      <c r="G9" s="91">
        <v>18</v>
      </c>
      <c r="H9" s="91">
        <v>20</v>
      </c>
      <c r="I9" s="22">
        <v>20.5</v>
      </c>
      <c r="J9" s="91"/>
      <c r="K9" s="91">
        <f>SUM(E9:J9)</f>
        <v>92</v>
      </c>
      <c r="L9" s="22" t="s">
        <v>23</v>
      </c>
    </row>
    <row r="10" spans="1:12" x14ac:dyDescent="0.35">
      <c r="A10" s="6" t="s">
        <v>6</v>
      </c>
      <c r="B10" s="12" t="s">
        <v>209</v>
      </c>
      <c r="C10" s="13" t="s">
        <v>12</v>
      </c>
      <c r="D10" s="91"/>
      <c r="E10" s="91"/>
      <c r="F10" s="91">
        <v>9.2999999999999989</v>
      </c>
      <c r="G10" s="91">
        <v>11.100000000000001</v>
      </c>
      <c r="H10" s="91">
        <v>13.899999999999999</v>
      </c>
      <c r="I10" s="91">
        <v>15.7</v>
      </c>
      <c r="J10" s="91">
        <v>18.5</v>
      </c>
      <c r="K10" s="91">
        <f>SUM(F10:J10)</f>
        <v>68.5</v>
      </c>
      <c r="L10" s="22" t="s">
        <v>23</v>
      </c>
    </row>
    <row r="12" spans="1:12" x14ac:dyDescent="0.35">
      <c r="C12" s="14" t="s">
        <v>13</v>
      </c>
      <c r="D12" s="17">
        <v>14</v>
      </c>
      <c r="E12" s="18">
        <f>E8+E9</f>
        <v>20</v>
      </c>
      <c r="F12" s="18">
        <f>F9-E9+F10</f>
        <v>11.799999999999999</v>
      </c>
      <c r="G12" s="18">
        <f>G10-F10</f>
        <v>1.8000000000000025</v>
      </c>
      <c r="H12" s="18">
        <f>H9-G9+H10-G10</f>
        <v>4.7999999999999972</v>
      </c>
      <c r="I12" s="18">
        <f>I9-H9+I10-H10</f>
        <v>2.3000000000000007</v>
      </c>
      <c r="J12" s="18">
        <f>J10-I10</f>
        <v>2.8000000000000007</v>
      </c>
    </row>
    <row r="13" spans="1:12" x14ac:dyDescent="0.35">
      <c r="A13" s="7" t="s">
        <v>7</v>
      </c>
    </row>
  </sheetData>
  <mergeCells count="3">
    <mergeCell ref="A3:L3"/>
    <mergeCell ref="D4:L4"/>
    <mergeCell ref="D5:L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ACAB8-83EA-46F5-8A24-5AC3FF3151E8}">
  <dimension ref="A1:C67"/>
  <sheetViews>
    <sheetView topLeftCell="A59" workbookViewId="0">
      <selection sqref="A1:B5"/>
    </sheetView>
  </sheetViews>
  <sheetFormatPr baseColWidth="10" defaultRowHeight="14.5" x14ac:dyDescent="0.35"/>
  <cols>
    <col min="1" max="1" width="10" customWidth="1"/>
    <col min="2" max="2" width="29" customWidth="1"/>
    <col min="3" max="3" width="42.7265625" customWidth="1"/>
  </cols>
  <sheetData>
    <row r="1" spans="1:3" ht="21" x14ac:dyDescent="0.35">
      <c r="A1" s="1" t="s">
        <v>24</v>
      </c>
      <c r="B1" s="8"/>
      <c r="C1" s="8"/>
    </row>
    <row r="2" spans="1:3" ht="21" x14ac:dyDescent="0.35">
      <c r="A2" s="1" t="s">
        <v>219</v>
      </c>
      <c r="B2" s="8"/>
      <c r="C2" s="8"/>
    </row>
    <row r="3" spans="1:3" x14ac:dyDescent="0.35">
      <c r="A3" s="2" t="s">
        <v>2</v>
      </c>
      <c r="B3" s="2"/>
      <c r="C3" s="2"/>
    </row>
    <row r="5" spans="1:3" x14ac:dyDescent="0.35">
      <c r="A5" s="24" t="s">
        <v>220</v>
      </c>
      <c r="B5" s="24"/>
    </row>
    <row r="7" spans="1:3" x14ac:dyDescent="0.35">
      <c r="A7" s="123" t="s">
        <v>221</v>
      </c>
      <c r="B7" s="123"/>
      <c r="C7" s="123"/>
    </row>
    <row r="8" spans="1:3" x14ac:dyDescent="0.35">
      <c r="A8" s="124" t="s">
        <v>222</v>
      </c>
      <c r="B8" s="124"/>
      <c r="C8" s="124"/>
    </row>
    <row r="9" spans="1:3" ht="15" thickBot="1" x14ac:dyDescent="0.4">
      <c r="A9" s="125"/>
      <c r="B9" s="125"/>
      <c r="C9" s="126"/>
    </row>
    <row r="10" spans="1:3" ht="15" thickBot="1" x14ac:dyDescent="0.4">
      <c r="A10" s="127" t="s">
        <v>223</v>
      </c>
      <c r="B10" s="128" t="s">
        <v>224</v>
      </c>
      <c r="C10" s="129" t="s">
        <v>225</v>
      </c>
    </row>
    <row r="11" spans="1:3" x14ac:dyDescent="0.35">
      <c r="A11" s="130">
        <v>1</v>
      </c>
      <c r="B11" s="131" t="s">
        <v>226</v>
      </c>
      <c r="C11" s="132">
        <v>134240</v>
      </c>
    </row>
    <row r="12" spans="1:3" x14ac:dyDescent="0.35">
      <c r="A12" s="133">
        <v>1</v>
      </c>
      <c r="B12" s="134" t="s">
        <v>227</v>
      </c>
      <c r="C12" s="135">
        <v>79870</v>
      </c>
    </row>
    <row r="13" spans="1:3" ht="15" thickBot="1" x14ac:dyDescent="0.4">
      <c r="A13" s="133">
        <v>1</v>
      </c>
      <c r="B13" s="134" t="s">
        <v>228</v>
      </c>
      <c r="C13" s="135">
        <v>54370</v>
      </c>
    </row>
    <row r="14" spans="1:3" x14ac:dyDescent="0.35">
      <c r="A14" s="130">
        <v>2</v>
      </c>
      <c r="B14" s="131" t="s">
        <v>229</v>
      </c>
      <c r="C14" s="132">
        <v>121400</v>
      </c>
    </row>
    <row r="15" spans="1:3" x14ac:dyDescent="0.35">
      <c r="A15" s="133">
        <v>2</v>
      </c>
      <c r="B15" s="134" t="s">
        <v>230</v>
      </c>
      <c r="C15" s="135">
        <v>67030</v>
      </c>
    </row>
    <row r="16" spans="1:3" ht="15" thickBot="1" x14ac:dyDescent="0.4">
      <c r="A16" s="133">
        <v>2</v>
      </c>
      <c r="B16" s="134" t="s">
        <v>231</v>
      </c>
      <c r="C16" s="135">
        <v>54370</v>
      </c>
    </row>
    <row r="17" spans="1:3" x14ac:dyDescent="0.35">
      <c r="A17" s="130">
        <v>3</v>
      </c>
      <c r="B17" s="131" t="s">
        <v>232</v>
      </c>
      <c r="C17" s="132">
        <v>102700</v>
      </c>
    </row>
    <row r="18" spans="1:3" x14ac:dyDescent="0.35">
      <c r="A18" s="133">
        <v>3</v>
      </c>
      <c r="B18" s="134" t="s">
        <v>233</v>
      </c>
      <c r="C18" s="135">
        <v>75520</v>
      </c>
    </row>
    <row r="19" spans="1:3" ht="15" thickBot="1" x14ac:dyDescent="0.4">
      <c r="A19" s="133">
        <v>3</v>
      </c>
      <c r="B19" s="134" t="s">
        <v>234</v>
      </c>
      <c r="C19" s="135">
        <v>27190</v>
      </c>
    </row>
    <row r="20" spans="1:3" x14ac:dyDescent="0.35">
      <c r="A20" s="130">
        <v>4</v>
      </c>
      <c r="B20" s="131" t="s">
        <v>235</v>
      </c>
      <c r="C20" s="132">
        <v>160090</v>
      </c>
    </row>
    <row r="21" spans="1:3" x14ac:dyDescent="0.35">
      <c r="A21" s="133">
        <v>4</v>
      </c>
      <c r="B21" s="134" t="s">
        <v>236</v>
      </c>
      <c r="C21" s="135">
        <v>72490</v>
      </c>
    </row>
    <row r="22" spans="1:3" x14ac:dyDescent="0.35">
      <c r="A22" s="133">
        <v>4</v>
      </c>
      <c r="B22" s="134" t="s">
        <v>237</v>
      </c>
      <c r="C22" s="135">
        <v>45310</v>
      </c>
    </row>
    <row r="23" spans="1:3" ht="15" thickBot="1" x14ac:dyDescent="0.4">
      <c r="A23" s="133">
        <v>4</v>
      </c>
      <c r="B23" s="134" t="s">
        <v>238</v>
      </c>
      <c r="C23" s="135">
        <v>42290</v>
      </c>
    </row>
    <row r="24" spans="1:3" x14ac:dyDescent="0.35">
      <c r="A24" s="130">
        <v>5</v>
      </c>
      <c r="B24" s="131" t="s">
        <v>239</v>
      </c>
      <c r="C24" s="132">
        <v>138950</v>
      </c>
    </row>
    <row r="25" spans="1:3" x14ac:dyDescent="0.35">
      <c r="A25" s="133">
        <v>5</v>
      </c>
      <c r="B25" s="134" t="s">
        <v>240</v>
      </c>
      <c r="C25" s="135">
        <v>60410</v>
      </c>
    </row>
    <row r="26" spans="1:3" ht="15" thickBot="1" x14ac:dyDescent="0.4">
      <c r="A26" s="133">
        <v>5</v>
      </c>
      <c r="B26" s="134" t="s">
        <v>241</v>
      </c>
      <c r="C26" s="135">
        <v>78540</v>
      </c>
    </row>
    <row r="27" spans="1:3" x14ac:dyDescent="0.35">
      <c r="A27" s="130">
        <v>6</v>
      </c>
      <c r="B27" s="131" t="s">
        <v>242</v>
      </c>
      <c r="C27" s="132">
        <v>212050</v>
      </c>
    </row>
    <row r="28" spans="1:3" x14ac:dyDescent="0.35">
      <c r="A28" s="133">
        <v>6</v>
      </c>
      <c r="B28" s="134" t="s">
        <v>243</v>
      </c>
      <c r="C28" s="135">
        <v>88200</v>
      </c>
    </row>
    <row r="29" spans="1:3" x14ac:dyDescent="0.35">
      <c r="A29" s="133">
        <v>6</v>
      </c>
      <c r="B29" s="134" t="s">
        <v>244</v>
      </c>
      <c r="C29" s="135">
        <v>78540</v>
      </c>
    </row>
    <row r="30" spans="1:3" ht="15" thickBot="1" x14ac:dyDescent="0.4">
      <c r="A30" s="133">
        <v>6</v>
      </c>
      <c r="B30" s="134" t="s">
        <v>245</v>
      </c>
      <c r="C30" s="135">
        <v>45310</v>
      </c>
    </row>
    <row r="31" spans="1:3" x14ac:dyDescent="0.35">
      <c r="A31" s="130">
        <v>7</v>
      </c>
      <c r="B31" s="131" t="s">
        <v>246</v>
      </c>
      <c r="C31" s="132">
        <v>259810</v>
      </c>
    </row>
    <row r="32" spans="1:3" x14ac:dyDescent="0.35">
      <c r="A32" s="133">
        <v>7</v>
      </c>
      <c r="B32" s="134" t="s">
        <v>247</v>
      </c>
      <c r="C32" s="135">
        <v>106050</v>
      </c>
    </row>
    <row r="33" spans="1:3" x14ac:dyDescent="0.35">
      <c r="A33" s="133">
        <v>7</v>
      </c>
      <c r="B33" s="134" t="s">
        <v>248</v>
      </c>
      <c r="C33" s="135">
        <v>69180</v>
      </c>
    </row>
    <row r="34" spans="1:3" ht="15" thickBot="1" x14ac:dyDescent="0.4">
      <c r="A34" s="133">
        <v>7</v>
      </c>
      <c r="B34" s="134" t="s">
        <v>249</v>
      </c>
      <c r="C34" s="135">
        <v>84580</v>
      </c>
    </row>
    <row r="35" spans="1:3" x14ac:dyDescent="0.35">
      <c r="A35" s="130">
        <v>8</v>
      </c>
      <c r="B35" s="131" t="s">
        <v>250</v>
      </c>
      <c r="C35" s="132">
        <v>69470</v>
      </c>
    </row>
    <row r="36" spans="1:3" ht="15" thickBot="1" x14ac:dyDescent="0.4">
      <c r="A36" s="133">
        <v>8</v>
      </c>
      <c r="B36" s="134" t="s">
        <v>251</v>
      </c>
      <c r="C36" s="135">
        <v>69470</v>
      </c>
    </row>
    <row r="37" spans="1:3" x14ac:dyDescent="0.35">
      <c r="A37" s="130">
        <v>9</v>
      </c>
      <c r="B37" s="131" t="s">
        <v>252</v>
      </c>
      <c r="C37" s="132">
        <v>102700</v>
      </c>
    </row>
    <row r="38" spans="1:3" x14ac:dyDescent="0.35">
      <c r="A38" s="133">
        <v>9</v>
      </c>
      <c r="B38" s="134" t="s">
        <v>253</v>
      </c>
      <c r="C38" s="135">
        <v>54370</v>
      </c>
    </row>
    <row r="39" spans="1:3" ht="15" thickBot="1" x14ac:dyDescent="0.4">
      <c r="A39" s="133">
        <v>9</v>
      </c>
      <c r="B39" s="134" t="s">
        <v>254</v>
      </c>
      <c r="C39" s="135">
        <v>48330</v>
      </c>
    </row>
    <row r="40" spans="1:3" x14ac:dyDescent="0.35">
      <c r="A40" s="130">
        <v>10</v>
      </c>
      <c r="B40" s="131" t="s">
        <v>255</v>
      </c>
      <c r="C40" s="132">
        <v>30210</v>
      </c>
    </row>
    <row r="41" spans="1:3" ht="15" thickBot="1" x14ac:dyDescent="0.4">
      <c r="A41" s="133">
        <v>10</v>
      </c>
      <c r="B41" s="134" t="s">
        <v>256</v>
      </c>
      <c r="C41" s="135">
        <v>30210</v>
      </c>
    </row>
    <row r="42" spans="1:3" x14ac:dyDescent="0.35">
      <c r="A42" s="130">
        <v>11</v>
      </c>
      <c r="B42" s="131" t="s">
        <v>257</v>
      </c>
      <c r="C42" s="132">
        <v>90620</v>
      </c>
    </row>
    <row r="43" spans="1:3" x14ac:dyDescent="0.35">
      <c r="A43" s="133">
        <v>11</v>
      </c>
      <c r="B43" s="134" t="s">
        <v>258</v>
      </c>
      <c r="C43" s="135">
        <v>60410</v>
      </c>
    </row>
    <row r="44" spans="1:3" ht="15" thickBot="1" x14ac:dyDescent="0.4">
      <c r="A44" s="133">
        <v>11</v>
      </c>
      <c r="B44" s="134" t="s">
        <v>259</v>
      </c>
      <c r="C44" s="135">
        <v>30210</v>
      </c>
    </row>
    <row r="45" spans="1:3" x14ac:dyDescent="0.35">
      <c r="A45" s="130">
        <v>12</v>
      </c>
      <c r="B45" s="131" t="s">
        <v>260</v>
      </c>
      <c r="C45" s="132">
        <v>138950</v>
      </c>
    </row>
    <row r="46" spans="1:3" x14ac:dyDescent="0.35">
      <c r="A46" s="133">
        <v>12</v>
      </c>
      <c r="B46" s="134" t="s">
        <v>261</v>
      </c>
      <c r="C46" s="135">
        <v>54370</v>
      </c>
    </row>
    <row r="47" spans="1:3" x14ac:dyDescent="0.35">
      <c r="A47" s="133">
        <v>12</v>
      </c>
      <c r="B47" s="134" t="s">
        <v>262</v>
      </c>
      <c r="C47" s="135">
        <v>39270</v>
      </c>
    </row>
    <row r="48" spans="1:3" ht="15" thickBot="1" x14ac:dyDescent="0.4">
      <c r="A48" s="133">
        <v>12</v>
      </c>
      <c r="B48" s="134" t="s">
        <v>263</v>
      </c>
      <c r="C48" s="135">
        <v>45310</v>
      </c>
    </row>
    <row r="49" spans="1:3" x14ac:dyDescent="0.35">
      <c r="A49" s="130">
        <v>13</v>
      </c>
      <c r="B49" s="131" t="s">
        <v>264</v>
      </c>
      <c r="C49" s="132">
        <v>90620</v>
      </c>
    </row>
    <row r="50" spans="1:3" ht="15" thickBot="1" x14ac:dyDescent="0.4">
      <c r="A50" s="133">
        <v>13</v>
      </c>
      <c r="B50" s="136" t="s">
        <v>265</v>
      </c>
      <c r="C50" s="135">
        <v>90620</v>
      </c>
    </row>
    <row r="51" spans="1:3" x14ac:dyDescent="0.35">
      <c r="A51" s="130">
        <v>14</v>
      </c>
      <c r="B51" s="131" t="s">
        <v>266</v>
      </c>
      <c r="C51" s="132">
        <v>54370</v>
      </c>
    </row>
    <row r="52" spans="1:3" ht="15" thickBot="1" x14ac:dyDescent="0.4">
      <c r="A52" s="133">
        <v>14</v>
      </c>
      <c r="B52" s="134" t="s">
        <v>267</v>
      </c>
      <c r="C52" s="135">
        <v>54370</v>
      </c>
    </row>
    <row r="53" spans="1:3" x14ac:dyDescent="0.35">
      <c r="A53" s="130">
        <v>15</v>
      </c>
      <c r="B53" s="131" t="s">
        <v>268</v>
      </c>
      <c r="C53" s="132">
        <v>120820</v>
      </c>
    </row>
    <row r="54" spans="1:3" x14ac:dyDescent="0.35">
      <c r="A54" s="133">
        <v>15</v>
      </c>
      <c r="B54" s="134" t="s">
        <v>269</v>
      </c>
      <c r="C54" s="135">
        <v>90620</v>
      </c>
    </row>
    <row r="55" spans="1:3" ht="15" thickBot="1" x14ac:dyDescent="0.4">
      <c r="A55" s="133">
        <v>15</v>
      </c>
      <c r="B55" s="134" t="s">
        <v>270</v>
      </c>
      <c r="C55" s="135">
        <v>30210</v>
      </c>
    </row>
    <row r="56" spans="1:3" x14ac:dyDescent="0.35">
      <c r="A56" s="130">
        <v>16</v>
      </c>
      <c r="B56" s="131" t="s">
        <v>271</v>
      </c>
      <c r="C56" s="132">
        <v>293000</v>
      </c>
    </row>
    <row r="57" spans="1:3" x14ac:dyDescent="0.35">
      <c r="A57" s="133">
        <v>16</v>
      </c>
      <c r="B57" s="134" t="s">
        <v>272</v>
      </c>
      <c r="C57" s="135">
        <v>48330</v>
      </c>
    </row>
    <row r="58" spans="1:3" x14ac:dyDescent="0.35">
      <c r="A58" s="133">
        <v>16</v>
      </c>
      <c r="B58" s="134" t="s">
        <v>273</v>
      </c>
      <c r="C58" s="135">
        <v>120820</v>
      </c>
    </row>
    <row r="59" spans="1:3" x14ac:dyDescent="0.35">
      <c r="A59" s="133">
        <v>16</v>
      </c>
      <c r="B59" s="134" t="s">
        <v>274</v>
      </c>
      <c r="C59" s="135">
        <v>27190</v>
      </c>
    </row>
    <row r="60" spans="1:3" ht="15" thickBot="1" x14ac:dyDescent="0.4">
      <c r="A60" s="133">
        <v>16</v>
      </c>
      <c r="B60" s="134" t="s">
        <v>275</v>
      </c>
      <c r="C60" s="135">
        <v>96660</v>
      </c>
    </row>
    <row r="61" spans="1:3" ht="15" thickBot="1" x14ac:dyDescent="0.4">
      <c r="A61" s="130">
        <v>17</v>
      </c>
      <c r="B61" s="131" t="s">
        <v>276</v>
      </c>
      <c r="C61" s="132">
        <v>125000</v>
      </c>
    </row>
    <row r="62" spans="1:3" ht="15" thickBot="1" x14ac:dyDescent="0.4">
      <c r="A62" s="137">
        <v>10</v>
      </c>
      <c r="B62" s="131" t="s">
        <v>277</v>
      </c>
      <c r="C62" s="132">
        <v>30000</v>
      </c>
    </row>
    <row r="63" spans="1:3" ht="15" thickBot="1" x14ac:dyDescent="0.4">
      <c r="A63" s="138">
        <v>18</v>
      </c>
      <c r="B63" s="131" t="s">
        <v>278</v>
      </c>
      <c r="C63" s="132">
        <v>125000</v>
      </c>
    </row>
    <row r="64" spans="1:3" ht="15" thickBot="1" x14ac:dyDescent="0.4">
      <c r="A64" s="138"/>
      <c r="B64" s="139" t="s">
        <v>279</v>
      </c>
      <c r="C64" s="140">
        <f>SUM(C11,C14,C17,C20,C24,C27,C31,C35,C37,C40,C42,C45,C49,C51,C53,C56,C61,C62,C63)</f>
        <v>2400000</v>
      </c>
    </row>
    <row r="65" spans="1:3" ht="15" thickBot="1" x14ac:dyDescent="0.4">
      <c r="A65" s="138"/>
      <c r="B65" s="139"/>
      <c r="C65" s="132"/>
    </row>
    <row r="66" spans="1:3" ht="15" thickBot="1" x14ac:dyDescent="0.4">
      <c r="A66" s="138">
        <v>0</v>
      </c>
      <c r="B66" s="141" t="s">
        <v>280</v>
      </c>
      <c r="C66" s="132">
        <v>100000</v>
      </c>
    </row>
    <row r="67" spans="1:3" ht="15" thickBot="1" x14ac:dyDescent="0.4">
      <c r="A67" s="142"/>
      <c r="B67" s="142" t="s">
        <v>279</v>
      </c>
      <c r="C67" s="143">
        <f>C11+C14+C17+C20+C24+C27+C31+C35+C37+C40+C42+C45+C49+C51+C53+C56+C61+C62+C63+C66</f>
        <v>2500000</v>
      </c>
    </row>
  </sheetData>
  <mergeCells count="2">
    <mergeCell ref="A7:C7"/>
    <mergeCell ref="A8:C8"/>
  </mergeCells>
  <conditionalFormatting sqref="B57:B60">
    <cfRule type="duplicateValues" dxfId="42" priority="31"/>
  </conditionalFormatting>
  <conditionalFormatting sqref="B57">
    <cfRule type="duplicateValues" dxfId="41" priority="30"/>
  </conditionalFormatting>
  <conditionalFormatting sqref="B54:B55">
    <cfRule type="duplicateValues" dxfId="40" priority="29"/>
  </conditionalFormatting>
  <conditionalFormatting sqref="B54:B55">
    <cfRule type="duplicateValues" dxfId="39" priority="28"/>
  </conditionalFormatting>
  <conditionalFormatting sqref="B52">
    <cfRule type="duplicateValues" dxfId="38" priority="27"/>
  </conditionalFormatting>
  <conditionalFormatting sqref="B52">
    <cfRule type="duplicateValues" dxfId="37" priority="26"/>
  </conditionalFormatting>
  <conditionalFormatting sqref="B50">
    <cfRule type="duplicateValues" dxfId="36" priority="25"/>
  </conditionalFormatting>
  <conditionalFormatting sqref="B50">
    <cfRule type="duplicateValues" dxfId="35" priority="24"/>
  </conditionalFormatting>
  <conditionalFormatting sqref="B46:B48">
    <cfRule type="duplicateValues" dxfId="34" priority="23"/>
  </conditionalFormatting>
  <conditionalFormatting sqref="B46:B47">
    <cfRule type="duplicateValues" dxfId="33" priority="22"/>
  </conditionalFormatting>
  <conditionalFormatting sqref="B43:B44">
    <cfRule type="duplicateValues" dxfId="32" priority="21"/>
  </conditionalFormatting>
  <conditionalFormatting sqref="B43:B44">
    <cfRule type="duplicateValues" dxfId="31" priority="20"/>
  </conditionalFormatting>
  <conditionalFormatting sqref="B41">
    <cfRule type="duplicateValues" dxfId="30" priority="19"/>
  </conditionalFormatting>
  <conditionalFormatting sqref="B41">
    <cfRule type="duplicateValues" dxfId="29" priority="18"/>
  </conditionalFormatting>
  <conditionalFormatting sqref="B38:B39">
    <cfRule type="duplicateValues" dxfId="28" priority="17"/>
  </conditionalFormatting>
  <conditionalFormatting sqref="B38:B39">
    <cfRule type="duplicateValues" dxfId="27" priority="16"/>
  </conditionalFormatting>
  <conditionalFormatting sqref="B36">
    <cfRule type="duplicateValues" dxfId="26" priority="15"/>
  </conditionalFormatting>
  <conditionalFormatting sqref="B36">
    <cfRule type="duplicateValues" dxfId="25" priority="14"/>
  </conditionalFormatting>
  <conditionalFormatting sqref="B32:B34">
    <cfRule type="duplicateValues" dxfId="24" priority="13"/>
  </conditionalFormatting>
  <conditionalFormatting sqref="B32:B34">
    <cfRule type="duplicateValues" dxfId="23" priority="12"/>
  </conditionalFormatting>
  <conditionalFormatting sqref="B28:B30">
    <cfRule type="duplicateValues" dxfId="22" priority="11"/>
  </conditionalFormatting>
  <conditionalFormatting sqref="B28">
    <cfRule type="duplicateValues" dxfId="21" priority="10"/>
  </conditionalFormatting>
  <conditionalFormatting sqref="B16">
    <cfRule type="duplicateValues" dxfId="20" priority="9"/>
  </conditionalFormatting>
  <conditionalFormatting sqref="B12:B13">
    <cfRule type="duplicateValues" dxfId="19" priority="8"/>
  </conditionalFormatting>
  <conditionalFormatting sqref="B12:B13">
    <cfRule type="duplicateValues" dxfId="18" priority="7"/>
  </conditionalFormatting>
  <conditionalFormatting sqref="B20 B10:B11 B56 B53 B51 B49 B45 B42 B40 B37 B35 B31 B27 B24 B17 B14">
    <cfRule type="duplicateValues" dxfId="17" priority="32"/>
  </conditionalFormatting>
  <conditionalFormatting sqref="B20">
    <cfRule type="duplicateValues" dxfId="16" priority="33"/>
  </conditionalFormatting>
  <conditionalFormatting sqref="B23">
    <cfRule type="duplicateValues" dxfId="15" priority="6"/>
  </conditionalFormatting>
  <conditionalFormatting sqref="B15:B16">
    <cfRule type="duplicateValues" dxfId="14" priority="34"/>
  </conditionalFormatting>
  <conditionalFormatting sqref="B18:B19">
    <cfRule type="duplicateValues" dxfId="13" priority="35"/>
  </conditionalFormatting>
  <conditionalFormatting sqref="B18">
    <cfRule type="duplicateValues" dxfId="12" priority="36"/>
  </conditionalFormatting>
  <conditionalFormatting sqref="B21:B22">
    <cfRule type="duplicateValues" dxfId="11" priority="37"/>
  </conditionalFormatting>
  <conditionalFormatting sqref="B25:B26">
    <cfRule type="duplicateValues" dxfId="10" priority="38"/>
  </conditionalFormatting>
  <conditionalFormatting sqref="B21:B22">
    <cfRule type="duplicateValues" dxfId="9" priority="39"/>
  </conditionalFormatting>
  <conditionalFormatting sqref="B67">
    <cfRule type="duplicateValues" dxfId="8" priority="4"/>
  </conditionalFormatting>
  <conditionalFormatting sqref="B67">
    <cfRule type="duplicateValues" dxfId="7" priority="5"/>
  </conditionalFormatting>
  <conditionalFormatting sqref="A62">
    <cfRule type="duplicateValues" dxfId="6" priority="40"/>
  </conditionalFormatting>
  <conditionalFormatting sqref="A66">
    <cfRule type="duplicateValues" dxfId="5" priority="41"/>
  </conditionalFormatting>
  <conditionalFormatting sqref="B66">
    <cfRule type="duplicateValues" dxfId="4" priority="2"/>
  </conditionalFormatting>
  <conditionalFormatting sqref="B66">
    <cfRule type="duplicateValues" dxfId="3" priority="3"/>
  </conditionalFormatting>
  <conditionalFormatting sqref="B61:B65">
    <cfRule type="duplicateValues" dxfId="2" priority="1"/>
  </conditionalFormatting>
  <conditionalFormatting sqref="A63:A65">
    <cfRule type="duplicateValues" dxfId="1" priority="42"/>
  </conditionalFormatting>
  <conditionalFormatting sqref="A67">
    <cfRule type="duplicateValues" dxfId="0" priority="4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651B0-7FB6-4CE6-9B99-9C8647DAB00A}">
  <dimension ref="A1:F134"/>
  <sheetViews>
    <sheetView workbookViewId="0">
      <selection activeCell="G128" sqref="G128"/>
    </sheetView>
  </sheetViews>
  <sheetFormatPr baseColWidth="10" defaultRowHeight="14.5" x14ac:dyDescent="0.35"/>
  <cols>
    <col min="1" max="1" width="8.7265625" customWidth="1"/>
    <col min="2" max="2" width="46.26953125" customWidth="1"/>
    <col min="3" max="3" width="30.54296875" customWidth="1"/>
    <col min="4" max="4" width="29.7265625" customWidth="1"/>
    <col min="5" max="5" width="17.26953125" customWidth="1"/>
    <col min="6" max="6" width="8.54296875" customWidth="1"/>
  </cols>
  <sheetData>
    <row r="1" spans="1:6" ht="21" x14ac:dyDescent="0.35">
      <c r="A1" s="1" t="s">
        <v>24</v>
      </c>
      <c r="B1" s="8"/>
      <c r="C1" s="8"/>
      <c r="D1" s="8"/>
      <c r="E1" s="8"/>
      <c r="F1" s="8"/>
    </row>
    <row r="2" spans="1:6" ht="21" x14ac:dyDescent="0.35">
      <c r="A2" s="1" t="s">
        <v>1</v>
      </c>
      <c r="B2" s="8"/>
      <c r="C2" s="8"/>
      <c r="D2" s="8"/>
      <c r="E2" s="8"/>
      <c r="F2" s="8"/>
    </row>
    <row r="5" spans="1:6" x14ac:dyDescent="0.35">
      <c r="A5" s="24" t="s">
        <v>65</v>
      </c>
      <c r="B5" s="24"/>
    </row>
    <row r="6" spans="1:6" ht="15" thickBot="1" x14ac:dyDescent="0.4"/>
    <row r="7" spans="1:6" ht="101.5" x14ac:dyDescent="0.35">
      <c r="A7" s="39" t="s">
        <v>28</v>
      </c>
      <c r="B7" s="42" t="s">
        <v>60</v>
      </c>
      <c r="C7" s="45" t="s">
        <v>66</v>
      </c>
      <c r="D7" s="53" t="s">
        <v>67</v>
      </c>
      <c r="E7" s="54" t="s">
        <v>68</v>
      </c>
    </row>
    <row r="8" spans="1:6" x14ac:dyDescent="0.35">
      <c r="A8" s="73" t="s">
        <v>69</v>
      </c>
      <c r="B8" s="74"/>
      <c r="C8" s="55">
        <v>37331.670949126194</v>
      </c>
      <c r="D8" s="56">
        <v>131677.30470917036</v>
      </c>
      <c r="E8" s="57">
        <f>SUM(C8:D8)</f>
        <v>169008.97565829655</v>
      </c>
    </row>
    <row r="9" spans="1:6" x14ac:dyDescent="0.35">
      <c r="A9" s="40" t="s">
        <v>70</v>
      </c>
      <c r="B9" s="43" t="s">
        <v>71</v>
      </c>
      <c r="C9" s="29">
        <v>12544.510518083942</v>
      </c>
      <c r="D9" s="58">
        <v>44247.345267994104</v>
      </c>
      <c r="E9" s="59">
        <f t="shared" ref="E9:E70" si="0">SUM(C9:D9)</f>
        <v>56791.855786078042</v>
      </c>
    </row>
    <row r="10" spans="1:6" x14ac:dyDescent="0.35">
      <c r="A10" s="40" t="s">
        <v>70</v>
      </c>
      <c r="B10" s="43" t="s">
        <v>72</v>
      </c>
      <c r="C10" s="29">
        <v>15684.010607162045</v>
      </c>
      <c r="D10" s="58">
        <v>55321.077017836426</v>
      </c>
      <c r="E10" s="59">
        <f t="shared" si="0"/>
        <v>71005.087624998472</v>
      </c>
    </row>
    <row r="11" spans="1:6" x14ac:dyDescent="0.35">
      <c r="A11" s="40" t="s">
        <v>70</v>
      </c>
      <c r="B11" s="43" t="s">
        <v>73</v>
      </c>
      <c r="C11" s="29">
        <v>9103.1498238802087</v>
      </c>
      <c r="D11" s="58">
        <v>32108.882423339837</v>
      </c>
      <c r="E11" s="59">
        <f t="shared" si="0"/>
        <v>41212.03224722005</v>
      </c>
    </row>
    <row r="12" spans="1:6" x14ac:dyDescent="0.35">
      <c r="A12" s="73" t="s">
        <v>74</v>
      </c>
      <c r="B12" s="74"/>
      <c r="C12" s="55">
        <v>116648.12810474423</v>
      </c>
      <c r="D12" s="56">
        <v>411444.51126054587</v>
      </c>
      <c r="E12" s="57">
        <f t="shared" si="0"/>
        <v>528092.63936529006</v>
      </c>
    </row>
    <row r="13" spans="1:6" x14ac:dyDescent="0.35">
      <c r="A13" s="40" t="s">
        <v>75</v>
      </c>
      <c r="B13" s="43" t="s">
        <v>76</v>
      </c>
      <c r="C13" s="29">
        <v>20668.855721585929</v>
      </c>
      <c r="D13" s="58">
        <v>72903.760899158297</v>
      </c>
      <c r="E13" s="59">
        <f t="shared" si="0"/>
        <v>93572.616620744229</v>
      </c>
    </row>
    <row r="14" spans="1:6" x14ac:dyDescent="0.35">
      <c r="A14" s="40" t="s">
        <v>75</v>
      </c>
      <c r="B14" s="43" t="s">
        <v>77</v>
      </c>
      <c r="C14" s="29">
        <v>16922.462363790535</v>
      </c>
      <c r="D14" s="58">
        <v>59689.378387132456</v>
      </c>
      <c r="E14" s="59">
        <f t="shared" si="0"/>
        <v>76611.840750922987</v>
      </c>
    </row>
    <row r="15" spans="1:6" x14ac:dyDescent="0.35">
      <c r="A15" s="40" t="s">
        <v>75</v>
      </c>
      <c r="B15" s="43" t="s">
        <v>78</v>
      </c>
      <c r="C15" s="29">
        <v>29093.867964536381</v>
      </c>
      <c r="D15" s="58">
        <v>102620.69764718895</v>
      </c>
      <c r="E15" s="59">
        <f t="shared" si="0"/>
        <v>131714.56561172532</v>
      </c>
    </row>
    <row r="16" spans="1:6" x14ac:dyDescent="0.35">
      <c r="A16" s="40" t="s">
        <v>75</v>
      </c>
      <c r="B16" s="43" t="s">
        <v>79</v>
      </c>
      <c r="C16" s="29">
        <v>16617.013515568819</v>
      </c>
      <c r="D16" s="58">
        <v>58611.990741795955</v>
      </c>
      <c r="E16" s="59">
        <f t="shared" si="0"/>
        <v>75229.004257364781</v>
      </c>
    </row>
    <row r="17" spans="1:5" x14ac:dyDescent="0.35">
      <c r="A17" s="40" t="s">
        <v>75</v>
      </c>
      <c r="B17" s="43" t="s">
        <v>80</v>
      </c>
      <c r="C17" s="29">
        <v>18763.831713194137</v>
      </c>
      <c r="D17" s="58">
        <v>66184.307404211984</v>
      </c>
      <c r="E17" s="59">
        <f t="shared" si="0"/>
        <v>84948.139117406128</v>
      </c>
    </row>
    <row r="18" spans="1:5" x14ac:dyDescent="0.35">
      <c r="A18" s="40" t="s">
        <v>75</v>
      </c>
      <c r="B18" s="43" t="s">
        <v>81</v>
      </c>
      <c r="C18" s="29">
        <v>14582.096826068426</v>
      </c>
      <c r="D18" s="58">
        <v>51434.376181058185</v>
      </c>
      <c r="E18" s="59">
        <f t="shared" si="0"/>
        <v>66016.473007126609</v>
      </c>
    </row>
    <row r="19" spans="1:5" x14ac:dyDescent="0.35">
      <c r="A19" s="79" t="s">
        <v>82</v>
      </c>
      <c r="B19" s="80"/>
      <c r="C19" s="55">
        <v>239412.46000729129</v>
      </c>
      <c r="D19" s="56">
        <v>1134462.266114827</v>
      </c>
      <c r="E19" s="57">
        <f t="shared" si="0"/>
        <v>1373874.7261221183</v>
      </c>
    </row>
    <row r="20" spans="1:5" x14ac:dyDescent="0.35">
      <c r="A20" s="40" t="s">
        <v>32</v>
      </c>
      <c r="B20" s="43" t="s">
        <v>83</v>
      </c>
      <c r="C20" s="29">
        <v>15519.800318606323</v>
      </c>
      <c r="D20" s="58">
        <v>54741.869935678245</v>
      </c>
      <c r="E20" s="59">
        <f t="shared" si="0"/>
        <v>70261.670254284574</v>
      </c>
    </row>
    <row r="21" spans="1:5" x14ac:dyDescent="0.35">
      <c r="A21" s="40" t="s">
        <v>32</v>
      </c>
      <c r="B21" s="43" t="s">
        <v>84</v>
      </c>
      <c r="C21" s="29">
        <v>14792.329281690802</v>
      </c>
      <c r="D21" s="58">
        <v>52175.913926755922</v>
      </c>
      <c r="E21" s="59">
        <f t="shared" si="0"/>
        <v>66968.243208446729</v>
      </c>
    </row>
    <row r="22" spans="1:5" x14ac:dyDescent="0.35">
      <c r="A22" s="40" t="s">
        <v>32</v>
      </c>
      <c r="B22" s="43" t="s">
        <v>85</v>
      </c>
      <c r="C22" s="29">
        <v>16123.757647699544</v>
      </c>
      <c r="D22" s="58">
        <v>56872.16497022735</v>
      </c>
      <c r="E22" s="59">
        <f t="shared" si="0"/>
        <v>72995.922617926888</v>
      </c>
    </row>
    <row r="23" spans="1:5" x14ac:dyDescent="0.35">
      <c r="A23" s="40" t="s">
        <v>32</v>
      </c>
      <c r="B23" s="43" t="s">
        <v>86</v>
      </c>
      <c r="C23" s="29">
        <v>31088.347913219521</v>
      </c>
      <c r="D23" s="58">
        <v>109655.68261469758</v>
      </c>
      <c r="E23" s="59">
        <f t="shared" si="0"/>
        <v>140744.03052791709</v>
      </c>
    </row>
    <row r="24" spans="1:5" x14ac:dyDescent="0.35">
      <c r="A24" s="40" t="s">
        <v>32</v>
      </c>
      <c r="B24" s="43" t="s">
        <v>87</v>
      </c>
      <c r="C24" s="29">
        <v>17956.939526376827</v>
      </c>
      <c r="D24" s="58">
        <v>63338.214913581629</v>
      </c>
      <c r="E24" s="59">
        <f t="shared" si="0"/>
        <v>81295.154439958453</v>
      </c>
    </row>
    <row r="25" spans="1:5" x14ac:dyDescent="0.35">
      <c r="A25" s="40" t="s">
        <v>32</v>
      </c>
      <c r="B25" s="43" t="s">
        <v>88</v>
      </c>
      <c r="C25" s="29">
        <v>35372.865627337713</v>
      </c>
      <c r="D25" s="58">
        <v>124768.15227464416</v>
      </c>
      <c r="E25" s="59">
        <f t="shared" si="0"/>
        <v>160141.01790198189</v>
      </c>
    </row>
    <row r="26" spans="1:5" x14ac:dyDescent="0.35">
      <c r="A26" s="40" t="s">
        <v>32</v>
      </c>
      <c r="B26" s="43" t="s">
        <v>89</v>
      </c>
      <c r="C26" s="29">
        <v>14179.867445099073</v>
      </c>
      <c r="D26" s="58">
        <v>50015.621557589555</v>
      </c>
      <c r="E26" s="59">
        <f t="shared" si="0"/>
        <v>64195.489002688628</v>
      </c>
    </row>
    <row r="27" spans="1:5" x14ac:dyDescent="0.35">
      <c r="A27" s="40" t="s">
        <v>32</v>
      </c>
      <c r="B27" s="43" t="s">
        <v>90</v>
      </c>
      <c r="C27" s="29">
        <v>25683.537453250705</v>
      </c>
      <c r="D27" s="58">
        <v>90591.685323965983</v>
      </c>
      <c r="E27" s="59">
        <f t="shared" si="0"/>
        <v>116275.2227772167</v>
      </c>
    </row>
    <row r="28" spans="1:5" x14ac:dyDescent="0.35">
      <c r="A28" s="40" t="s">
        <v>32</v>
      </c>
      <c r="B28" s="43" t="s">
        <v>91</v>
      </c>
      <c r="C28" s="29">
        <v>0</v>
      </c>
      <c r="D28" s="58">
        <v>290000</v>
      </c>
      <c r="E28" s="59">
        <f t="shared" si="0"/>
        <v>290000</v>
      </c>
    </row>
    <row r="29" spans="1:5" x14ac:dyDescent="0.35">
      <c r="A29" s="40" t="s">
        <v>32</v>
      </c>
      <c r="B29" s="43" t="s">
        <v>92</v>
      </c>
      <c r="C29" s="29">
        <v>68695.0147940108</v>
      </c>
      <c r="D29" s="58">
        <v>242302.96059768662</v>
      </c>
      <c r="E29" s="59">
        <f t="shared" si="0"/>
        <v>310997.97539169743</v>
      </c>
    </row>
    <row r="30" spans="1:5" x14ac:dyDescent="0.35">
      <c r="A30" s="73" t="s">
        <v>93</v>
      </c>
      <c r="B30" s="74"/>
      <c r="C30" s="55">
        <v>107442.19696474024</v>
      </c>
      <c r="D30" s="56">
        <v>378973.09572959121</v>
      </c>
      <c r="E30" s="57">
        <f t="shared" si="0"/>
        <v>486415.29269433144</v>
      </c>
    </row>
    <row r="31" spans="1:5" x14ac:dyDescent="0.35">
      <c r="A31" s="40" t="s">
        <v>35</v>
      </c>
      <c r="B31" s="43" t="s">
        <v>94</v>
      </c>
      <c r="C31" s="29">
        <v>21652.165196560429</v>
      </c>
      <c r="D31" s="58">
        <v>76372.117339353004</v>
      </c>
      <c r="E31" s="59">
        <f t="shared" si="0"/>
        <v>98024.282535913429</v>
      </c>
    </row>
    <row r="32" spans="1:5" x14ac:dyDescent="0.35">
      <c r="A32" s="40" t="s">
        <v>35</v>
      </c>
      <c r="B32" s="43" t="s">
        <v>95</v>
      </c>
      <c r="C32" s="29">
        <v>15521.357596055379</v>
      </c>
      <c r="D32" s="58">
        <v>54747.362807868602</v>
      </c>
      <c r="E32" s="59">
        <f t="shared" si="0"/>
        <v>70268.720403923973</v>
      </c>
    </row>
    <row r="33" spans="1:5" x14ac:dyDescent="0.35">
      <c r="A33" s="40" t="s">
        <v>35</v>
      </c>
      <c r="B33" s="43" t="s">
        <v>96</v>
      </c>
      <c r="C33" s="29">
        <v>15050.83733823387</v>
      </c>
      <c r="D33" s="58">
        <v>53087.730710354619</v>
      </c>
      <c r="E33" s="59">
        <f t="shared" si="0"/>
        <v>68138.568048588495</v>
      </c>
    </row>
    <row r="34" spans="1:5" x14ac:dyDescent="0.35">
      <c r="A34" s="40" t="s">
        <v>35</v>
      </c>
      <c r="B34" s="43" t="s">
        <v>97</v>
      </c>
      <c r="C34" s="29">
        <v>14929.814633621625</v>
      </c>
      <c r="D34" s="58">
        <v>52660.856071561429</v>
      </c>
      <c r="E34" s="59">
        <f t="shared" si="0"/>
        <v>67590.67070518306</v>
      </c>
    </row>
    <row r="35" spans="1:5" x14ac:dyDescent="0.35">
      <c r="A35" s="40" t="s">
        <v>35</v>
      </c>
      <c r="B35" s="43" t="s">
        <v>98</v>
      </c>
      <c r="C35" s="29">
        <v>13226.820508976878</v>
      </c>
      <c r="D35" s="58">
        <v>46654.007983396172</v>
      </c>
      <c r="E35" s="59">
        <f t="shared" si="0"/>
        <v>59880.828492373053</v>
      </c>
    </row>
    <row r="36" spans="1:5" x14ac:dyDescent="0.35">
      <c r="A36" s="40" t="s">
        <v>35</v>
      </c>
      <c r="B36" s="43" t="s">
        <v>99</v>
      </c>
      <c r="C36" s="29">
        <v>12636.167419371157</v>
      </c>
      <c r="D36" s="58">
        <v>44570.64003119777</v>
      </c>
      <c r="E36" s="59">
        <f t="shared" si="0"/>
        <v>57206.807450568929</v>
      </c>
    </row>
    <row r="37" spans="1:5" x14ac:dyDescent="0.35">
      <c r="A37" s="40" t="s">
        <v>35</v>
      </c>
      <c r="B37" s="43" t="s">
        <v>100</v>
      </c>
      <c r="C37" s="29">
        <v>14425.034271920917</v>
      </c>
      <c r="D37" s="58">
        <v>50880.38078585967</v>
      </c>
      <c r="E37" s="59">
        <f t="shared" si="0"/>
        <v>65305.415057780585</v>
      </c>
    </row>
    <row r="38" spans="1:5" x14ac:dyDescent="0.35">
      <c r="A38" s="73" t="s">
        <v>101</v>
      </c>
      <c r="B38" s="74"/>
      <c r="C38" s="55">
        <v>86234.770483056389</v>
      </c>
      <c r="D38" s="56">
        <v>304169.67311474105</v>
      </c>
      <c r="E38" s="57">
        <f t="shared" si="0"/>
        <v>390404.44359779742</v>
      </c>
    </row>
    <row r="39" spans="1:5" x14ac:dyDescent="0.35">
      <c r="A39" s="40" t="s">
        <v>102</v>
      </c>
      <c r="B39" s="43" t="s">
        <v>103</v>
      </c>
      <c r="C39" s="29">
        <v>22476.543817515216</v>
      </c>
      <c r="D39" s="58">
        <v>79279.888465245502</v>
      </c>
      <c r="E39" s="59">
        <f t="shared" si="0"/>
        <v>101756.43228276071</v>
      </c>
    </row>
    <row r="40" spans="1:5" x14ac:dyDescent="0.35">
      <c r="A40" s="40" t="s">
        <v>102</v>
      </c>
      <c r="B40" s="43" t="s">
        <v>104</v>
      </c>
      <c r="C40" s="29">
        <v>16706.000798371941</v>
      </c>
      <c r="D40" s="58">
        <v>58925.869152673302</v>
      </c>
      <c r="E40" s="59">
        <f t="shared" si="0"/>
        <v>75631.869951045242</v>
      </c>
    </row>
    <row r="41" spans="1:5" x14ac:dyDescent="0.35">
      <c r="A41" s="40" t="s">
        <v>102</v>
      </c>
      <c r="B41" s="43" t="s">
        <v>105</v>
      </c>
      <c r="C41" s="29">
        <v>15066.410112724418</v>
      </c>
      <c r="D41" s="58">
        <v>53142.659432258159</v>
      </c>
      <c r="E41" s="59">
        <f t="shared" si="0"/>
        <v>68209.069544982573</v>
      </c>
    </row>
    <row r="42" spans="1:5" x14ac:dyDescent="0.35">
      <c r="A42" s="40" t="s">
        <v>102</v>
      </c>
      <c r="B42" s="43" t="s">
        <v>106</v>
      </c>
      <c r="C42" s="29">
        <v>16550.553354501466</v>
      </c>
      <c r="D42" s="58">
        <v>58377.570619219296</v>
      </c>
      <c r="E42" s="59">
        <f t="shared" si="0"/>
        <v>74928.123973720765</v>
      </c>
    </row>
    <row r="43" spans="1:5" x14ac:dyDescent="0.35">
      <c r="A43" s="40" t="s">
        <v>102</v>
      </c>
      <c r="B43" s="43" t="s">
        <v>107</v>
      </c>
      <c r="C43" s="29">
        <v>15435.262399943358</v>
      </c>
      <c r="D43" s="58">
        <v>54443.685445344767</v>
      </c>
      <c r="E43" s="59">
        <f t="shared" si="0"/>
        <v>69878.94784528813</v>
      </c>
    </row>
    <row r="44" spans="1:5" x14ac:dyDescent="0.35">
      <c r="A44" s="73" t="s">
        <v>108</v>
      </c>
      <c r="B44" s="74"/>
      <c r="C44" s="55">
        <v>645843.11205384159</v>
      </c>
      <c r="D44" s="56">
        <v>2278035.729397832</v>
      </c>
      <c r="E44" s="57">
        <f t="shared" si="0"/>
        <v>2923878.8414516738</v>
      </c>
    </row>
    <row r="45" spans="1:5" x14ac:dyDescent="0.35">
      <c r="A45" s="40" t="s">
        <v>39</v>
      </c>
      <c r="B45" s="43" t="s">
        <v>109</v>
      </c>
      <c r="C45" s="29">
        <v>16239.484968276573</v>
      </c>
      <c r="D45" s="58">
        <v>57280.361583648802</v>
      </c>
      <c r="E45" s="59">
        <f t="shared" si="0"/>
        <v>73519.84655192538</v>
      </c>
    </row>
    <row r="46" spans="1:5" x14ac:dyDescent="0.35">
      <c r="A46" s="40" t="s">
        <v>39</v>
      </c>
      <c r="B46" s="43" t="s">
        <v>110</v>
      </c>
      <c r="C46" s="29">
        <v>15123.584441925423</v>
      </c>
      <c r="D46" s="58">
        <v>53344.326311246856</v>
      </c>
      <c r="E46" s="59">
        <f t="shared" si="0"/>
        <v>68467.910753172284</v>
      </c>
    </row>
    <row r="47" spans="1:5" x14ac:dyDescent="0.35">
      <c r="A47" s="40" t="s">
        <v>39</v>
      </c>
      <c r="B47" s="43" t="s">
        <v>111</v>
      </c>
      <c r="C47" s="29">
        <v>36416.576478192292</v>
      </c>
      <c r="D47" s="58">
        <v>128449.55812233666</v>
      </c>
      <c r="E47" s="59">
        <f t="shared" si="0"/>
        <v>164866.13460052895</v>
      </c>
    </row>
    <row r="48" spans="1:5" x14ac:dyDescent="0.35">
      <c r="A48" s="40" t="s">
        <v>39</v>
      </c>
      <c r="B48" s="43" t="s">
        <v>112</v>
      </c>
      <c r="C48" s="29">
        <v>14934.48646596879</v>
      </c>
      <c r="D48" s="58">
        <v>52677.334688132491</v>
      </c>
      <c r="E48" s="59">
        <f t="shared" si="0"/>
        <v>67611.821154101286</v>
      </c>
    </row>
    <row r="49" spans="1:5" x14ac:dyDescent="0.35">
      <c r="A49" s="40" t="s">
        <v>39</v>
      </c>
      <c r="B49" s="43" t="s">
        <v>113</v>
      </c>
      <c r="C49" s="29">
        <v>18957.630273281895</v>
      </c>
      <c r="D49" s="58">
        <v>66867.87905798688</v>
      </c>
      <c r="E49" s="59">
        <f t="shared" si="0"/>
        <v>85825.509331268782</v>
      </c>
    </row>
    <row r="50" spans="1:5" x14ac:dyDescent="0.35">
      <c r="A50" s="40" t="s">
        <v>39</v>
      </c>
      <c r="B50" s="43" t="s">
        <v>114</v>
      </c>
      <c r="C50" s="29">
        <v>27898.323820076435</v>
      </c>
      <c r="D50" s="58">
        <v>98403.741197051786</v>
      </c>
      <c r="E50" s="59">
        <f t="shared" si="0"/>
        <v>126302.06501712822</v>
      </c>
    </row>
    <row r="51" spans="1:5" x14ac:dyDescent="0.35">
      <c r="A51" s="40" t="s">
        <v>39</v>
      </c>
      <c r="B51" s="43" t="s">
        <v>115</v>
      </c>
      <c r="C51" s="29">
        <v>16063.290148326392</v>
      </c>
      <c r="D51" s="58">
        <v>56658.882330111657</v>
      </c>
      <c r="E51" s="59">
        <f t="shared" si="0"/>
        <v>72722.172478438049</v>
      </c>
    </row>
    <row r="52" spans="1:5" x14ac:dyDescent="0.35">
      <c r="A52" s="40" t="s">
        <v>39</v>
      </c>
      <c r="B52" s="43" t="s">
        <v>116</v>
      </c>
      <c r="C52" s="29">
        <v>48481.249812432558</v>
      </c>
      <c r="D52" s="58">
        <v>171004.40837306037</v>
      </c>
      <c r="E52" s="59">
        <f t="shared" si="0"/>
        <v>219485.65818549294</v>
      </c>
    </row>
    <row r="53" spans="1:5" x14ac:dyDescent="0.35">
      <c r="A53" s="40" t="s">
        <v>39</v>
      </c>
      <c r="B53" s="43" t="s">
        <v>117</v>
      </c>
      <c r="C53" s="29">
        <v>17362.059540837956</v>
      </c>
      <c r="D53" s="58">
        <v>61239.937736866559</v>
      </c>
      <c r="E53" s="59">
        <f t="shared" si="0"/>
        <v>78601.997277704519</v>
      </c>
    </row>
    <row r="54" spans="1:5" x14ac:dyDescent="0.35">
      <c r="A54" s="40" t="s">
        <v>39</v>
      </c>
      <c r="B54" s="43" t="s">
        <v>118</v>
      </c>
      <c r="C54" s="29">
        <v>11985.892850287344</v>
      </c>
      <c r="D54" s="58">
        <v>42276.973543711545</v>
      </c>
      <c r="E54" s="59">
        <f t="shared" si="0"/>
        <v>54262.866393998891</v>
      </c>
    </row>
    <row r="55" spans="1:5" x14ac:dyDescent="0.35">
      <c r="A55" s="40" t="s">
        <v>39</v>
      </c>
      <c r="B55" s="43" t="s">
        <v>119</v>
      </c>
      <c r="C55" s="29">
        <v>18164.531115299069</v>
      </c>
      <c r="D55" s="58">
        <v>64070.437721042515</v>
      </c>
      <c r="E55" s="59">
        <f t="shared" si="0"/>
        <v>82234.968836341577</v>
      </c>
    </row>
    <row r="56" spans="1:5" x14ac:dyDescent="0.35">
      <c r="A56" s="40" t="s">
        <v>39</v>
      </c>
      <c r="B56" s="43" t="s">
        <v>120</v>
      </c>
      <c r="C56" s="29">
        <v>14776.287849712027</v>
      </c>
      <c r="D56" s="58">
        <v>52119.332143167427</v>
      </c>
      <c r="E56" s="59">
        <f t="shared" si="0"/>
        <v>66895.619992879452</v>
      </c>
    </row>
    <row r="57" spans="1:5" x14ac:dyDescent="0.35">
      <c r="A57" s="40" t="s">
        <v>39</v>
      </c>
      <c r="B57" s="43" t="s">
        <v>121</v>
      </c>
      <c r="C57" s="29">
        <v>26203.616007304023</v>
      </c>
      <c r="D57" s="58">
        <v>92426.120817842151</v>
      </c>
      <c r="E57" s="59">
        <f t="shared" si="0"/>
        <v>118629.73682514617</v>
      </c>
    </row>
    <row r="58" spans="1:5" x14ac:dyDescent="0.35">
      <c r="A58" s="40" t="s">
        <v>39</v>
      </c>
      <c r="B58" s="43" t="s">
        <v>122</v>
      </c>
      <c r="C58" s="29">
        <v>33312.493567949743</v>
      </c>
      <c r="D58" s="58">
        <v>117500.75082754549</v>
      </c>
      <c r="E58" s="59">
        <f t="shared" si="0"/>
        <v>150813.24439549522</v>
      </c>
    </row>
    <row r="59" spans="1:5" x14ac:dyDescent="0.35">
      <c r="A59" s="40" t="s">
        <v>39</v>
      </c>
      <c r="B59" s="43" t="s">
        <v>123</v>
      </c>
      <c r="C59" s="29">
        <v>41093.439338765493</v>
      </c>
      <c r="D59" s="58">
        <v>144945.91845975452</v>
      </c>
      <c r="E59" s="59">
        <f t="shared" si="0"/>
        <v>186039.35779852001</v>
      </c>
    </row>
    <row r="60" spans="1:5" x14ac:dyDescent="0.35">
      <c r="A60" s="40" t="s">
        <v>39</v>
      </c>
      <c r="B60" s="43" t="s">
        <v>124</v>
      </c>
      <c r="C60" s="29">
        <v>15209.234701623429</v>
      </c>
      <c r="D60" s="58">
        <v>53646.434281716305</v>
      </c>
      <c r="E60" s="59">
        <f t="shared" si="0"/>
        <v>68855.668983339739</v>
      </c>
    </row>
    <row r="61" spans="1:5" x14ac:dyDescent="0.35">
      <c r="A61" s="40" t="s">
        <v>39</v>
      </c>
      <c r="B61" s="43" t="s">
        <v>125</v>
      </c>
      <c r="C61" s="29">
        <v>46378.257851587783</v>
      </c>
      <c r="D61" s="58">
        <v>163586.67682800145</v>
      </c>
      <c r="E61" s="59">
        <f t="shared" si="0"/>
        <v>209964.93467958923</v>
      </c>
    </row>
    <row r="62" spans="1:5" x14ac:dyDescent="0.35">
      <c r="A62" s="40" t="s">
        <v>39</v>
      </c>
      <c r="B62" s="43" t="s">
        <v>126</v>
      </c>
      <c r="C62" s="29">
        <v>29867.128446019866</v>
      </c>
      <c r="D62" s="58">
        <v>105348.16345440176</v>
      </c>
      <c r="E62" s="59">
        <f t="shared" si="0"/>
        <v>135215.29190042161</v>
      </c>
    </row>
    <row r="63" spans="1:5" x14ac:dyDescent="0.35">
      <c r="A63" s="40" t="s">
        <v>39</v>
      </c>
      <c r="B63" s="43" t="s">
        <v>127</v>
      </c>
      <c r="C63" s="29">
        <v>33041.898742522979</v>
      </c>
      <c r="D63" s="58">
        <v>116546.30125766149</v>
      </c>
      <c r="E63" s="59">
        <f t="shared" si="0"/>
        <v>149588.20000018447</v>
      </c>
    </row>
    <row r="64" spans="1:5" x14ac:dyDescent="0.35">
      <c r="A64" s="40" t="s">
        <v>39</v>
      </c>
      <c r="B64" s="43" t="s">
        <v>128</v>
      </c>
      <c r="C64" s="29">
        <v>14934.708934175796</v>
      </c>
      <c r="D64" s="58">
        <v>52678.119384159683</v>
      </c>
      <c r="E64" s="59">
        <f t="shared" si="0"/>
        <v>67612.82831833548</v>
      </c>
    </row>
    <row r="65" spans="1:5" x14ac:dyDescent="0.35">
      <c r="A65" s="40" t="s">
        <v>39</v>
      </c>
      <c r="B65" s="43" t="s">
        <v>129</v>
      </c>
      <c r="C65" s="29">
        <v>16099.552466068664</v>
      </c>
      <c r="D65" s="58">
        <v>56786.787782544176</v>
      </c>
      <c r="E65" s="59">
        <f t="shared" si="0"/>
        <v>72886.340248612833</v>
      </c>
    </row>
    <row r="66" spans="1:5" x14ac:dyDescent="0.35">
      <c r="A66" s="40" t="s">
        <v>39</v>
      </c>
      <c r="B66" s="43" t="s">
        <v>130</v>
      </c>
      <c r="C66" s="29">
        <v>18079.325792015079</v>
      </c>
      <c r="D66" s="58">
        <v>63769.899142627459</v>
      </c>
      <c r="E66" s="59">
        <f t="shared" si="0"/>
        <v>81849.224934642538</v>
      </c>
    </row>
    <row r="67" spans="1:5" x14ac:dyDescent="0.35">
      <c r="A67" s="40" t="s">
        <v>39</v>
      </c>
      <c r="B67" s="43" t="s">
        <v>131</v>
      </c>
      <c r="C67" s="29">
        <v>25978.53317002517</v>
      </c>
      <c r="D67" s="58">
        <v>91632.202394271953</v>
      </c>
      <c r="E67" s="59">
        <f t="shared" si="0"/>
        <v>117610.73556429712</v>
      </c>
    </row>
    <row r="68" spans="1:5" x14ac:dyDescent="0.35">
      <c r="A68" s="40" t="s">
        <v>39</v>
      </c>
      <c r="B68" s="43" t="s">
        <v>132</v>
      </c>
      <c r="C68" s="29">
        <v>21764.168942174587</v>
      </c>
      <c r="D68" s="58">
        <v>76767.180055937599</v>
      </c>
      <c r="E68" s="59">
        <f t="shared" si="0"/>
        <v>98531.348998112182</v>
      </c>
    </row>
    <row r="69" spans="1:5" x14ac:dyDescent="0.35">
      <c r="A69" s="40" t="s">
        <v>39</v>
      </c>
      <c r="B69" s="43" t="s">
        <v>133</v>
      </c>
      <c r="C69" s="29">
        <v>21491.422920383018</v>
      </c>
      <c r="D69" s="58">
        <v>75805.142726598526</v>
      </c>
      <c r="E69" s="59">
        <f t="shared" si="0"/>
        <v>97296.565646981544</v>
      </c>
    </row>
    <row r="70" spans="1:5" x14ac:dyDescent="0.35">
      <c r="A70" s="40" t="s">
        <v>39</v>
      </c>
      <c r="B70" s="43" t="s">
        <v>134</v>
      </c>
      <c r="C70" s="29">
        <v>31506.616894178154</v>
      </c>
      <c r="D70" s="58">
        <v>111131.01255991058</v>
      </c>
      <c r="E70" s="59">
        <f t="shared" si="0"/>
        <v>142637.62945408875</v>
      </c>
    </row>
    <row r="71" spans="1:5" x14ac:dyDescent="0.35">
      <c r="A71" s="40" t="s">
        <v>39</v>
      </c>
      <c r="B71" s="43" t="s">
        <v>135</v>
      </c>
      <c r="C71" s="29">
        <v>14479.31651443082</v>
      </c>
      <c r="D71" s="58">
        <v>51071.846616494848</v>
      </c>
      <c r="E71" s="59">
        <f t="shared" ref="E71:E130" si="1">SUM(C71:D71)</f>
        <v>65551.163130925663</v>
      </c>
    </row>
    <row r="72" spans="1:5" x14ac:dyDescent="0.35">
      <c r="A72" s="73" t="s">
        <v>136</v>
      </c>
      <c r="B72" s="74"/>
      <c r="C72" s="55">
        <v>119877.08413411368</v>
      </c>
      <c r="D72" s="56">
        <v>422833.77448295045</v>
      </c>
      <c r="E72" s="57">
        <f t="shared" si="1"/>
        <v>542710.85861706408</v>
      </c>
    </row>
    <row r="73" spans="1:5" x14ac:dyDescent="0.35">
      <c r="A73" s="40" t="s">
        <v>47</v>
      </c>
      <c r="B73" s="43" t="s">
        <v>137</v>
      </c>
      <c r="C73" s="29">
        <v>17088.646114425366</v>
      </c>
      <c r="D73" s="58">
        <v>60275.546319445901</v>
      </c>
      <c r="E73" s="59">
        <f t="shared" si="1"/>
        <v>77364.192433871271</v>
      </c>
    </row>
    <row r="74" spans="1:5" x14ac:dyDescent="0.35">
      <c r="A74" s="40" t="s">
        <v>47</v>
      </c>
      <c r="B74" s="43" t="s">
        <v>138</v>
      </c>
      <c r="C74" s="29">
        <v>18906.878770300154</v>
      </c>
      <c r="D74" s="58">
        <v>66688.866949697331</v>
      </c>
      <c r="E74" s="59">
        <f t="shared" si="1"/>
        <v>85595.745719997489</v>
      </c>
    </row>
    <row r="75" spans="1:5" x14ac:dyDescent="0.35">
      <c r="A75" s="40" t="s">
        <v>47</v>
      </c>
      <c r="B75" s="43" t="s">
        <v>139</v>
      </c>
      <c r="C75" s="29">
        <v>22999.84884282975</v>
      </c>
      <c r="D75" s="58">
        <v>81125.704458000968</v>
      </c>
      <c r="E75" s="59">
        <f t="shared" si="1"/>
        <v>104125.55330083071</v>
      </c>
    </row>
    <row r="76" spans="1:5" x14ac:dyDescent="0.35">
      <c r="A76" s="40" t="s">
        <v>47</v>
      </c>
      <c r="B76" s="43" t="s">
        <v>140</v>
      </c>
      <c r="C76" s="29">
        <v>20119.997903113715</v>
      </c>
      <c r="D76" s="58">
        <v>70967.814385982783</v>
      </c>
      <c r="E76" s="59">
        <f t="shared" si="1"/>
        <v>91087.812289096502</v>
      </c>
    </row>
    <row r="77" spans="1:5" x14ac:dyDescent="0.35">
      <c r="A77" s="40" t="s">
        <v>47</v>
      </c>
      <c r="B77" s="43" t="s">
        <v>141</v>
      </c>
      <c r="C77" s="29">
        <v>16478.86075901697</v>
      </c>
      <c r="D77" s="58">
        <v>58124.694508908869</v>
      </c>
      <c r="E77" s="59">
        <f t="shared" si="1"/>
        <v>74603.55526792584</v>
      </c>
    </row>
    <row r="78" spans="1:5" x14ac:dyDescent="0.35">
      <c r="A78" s="40" t="s">
        <v>47</v>
      </c>
      <c r="B78" s="43" t="s">
        <v>142</v>
      </c>
      <c r="C78" s="29">
        <v>24282.85174442772</v>
      </c>
      <c r="D78" s="58">
        <v>85651.147860914614</v>
      </c>
      <c r="E78" s="59">
        <f t="shared" si="1"/>
        <v>109933.99960534234</v>
      </c>
    </row>
    <row r="79" spans="1:5" x14ac:dyDescent="0.35">
      <c r="A79" s="73" t="s">
        <v>143</v>
      </c>
      <c r="B79" s="74"/>
      <c r="C79" s="55">
        <v>78024.16759065057</v>
      </c>
      <c r="D79" s="56">
        <v>275209.00697197294</v>
      </c>
      <c r="E79" s="57">
        <f t="shared" si="1"/>
        <v>353233.17456262349</v>
      </c>
    </row>
    <row r="80" spans="1:5" x14ac:dyDescent="0.35">
      <c r="A80" s="40" t="s">
        <v>59</v>
      </c>
      <c r="B80" s="43" t="s">
        <v>144</v>
      </c>
      <c r="C80" s="29">
        <v>15822.579548343947</v>
      </c>
      <c r="D80" s="58">
        <v>55809.841228688427</v>
      </c>
      <c r="E80" s="59">
        <f t="shared" si="1"/>
        <v>71632.42077703237</v>
      </c>
    </row>
    <row r="81" spans="1:5" x14ac:dyDescent="0.35">
      <c r="A81" s="40" t="s">
        <v>59</v>
      </c>
      <c r="B81" s="43" t="s">
        <v>145</v>
      </c>
      <c r="C81" s="29">
        <v>24479.932339407551</v>
      </c>
      <c r="D81" s="58">
        <v>86346.295999147915</v>
      </c>
      <c r="E81" s="59">
        <f t="shared" si="1"/>
        <v>110826.22833855546</v>
      </c>
    </row>
    <row r="82" spans="1:5" x14ac:dyDescent="0.35">
      <c r="A82" s="40" t="s">
        <v>59</v>
      </c>
      <c r="B82" s="43" t="s">
        <v>146</v>
      </c>
      <c r="C82" s="29">
        <v>18972.061954953442</v>
      </c>
      <c r="D82" s="58">
        <v>66918.782885664987</v>
      </c>
      <c r="E82" s="59">
        <f t="shared" si="1"/>
        <v>85890.844840618432</v>
      </c>
    </row>
    <row r="83" spans="1:5" x14ac:dyDescent="0.35">
      <c r="A83" s="40" t="s">
        <v>59</v>
      </c>
      <c r="B83" s="43" t="s">
        <v>147</v>
      </c>
      <c r="C83" s="29">
        <v>18749.593747945637</v>
      </c>
      <c r="D83" s="58">
        <v>66134.086858471608</v>
      </c>
      <c r="E83" s="59">
        <f t="shared" si="1"/>
        <v>84883.680606417242</v>
      </c>
    </row>
    <row r="84" spans="1:5" x14ac:dyDescent="0.35">
      <c r="A84" s="73" t="s">
        <v>148</v>
      </c>
      <c r="B84" s="74"/>
      <c r="C84" s="55">
        <v>52316.042375352103</v>
      </c>
      <c r="D84" s="56">
        <v>169258.31778434839</v>
      </c>
      <c r="E84" s="57">
        <f t="shared" si="1"/>
        <v>221574.3601597005</v>
      </c>
    </row>
    <row r="85" spans="1:5" x14ac:dyDescent="0.35">
      <c r="A85" s="40" t="s">
        <v>149</v>
      </c>
      <c r="B85" s="60" t="s">
        <v>150</v>
      </c>
      <c r="C85" s="29">
        <v>10000</v>
      </c>
      <c r="D85" s="58">
        <v>20000</v>
      </c>
      <c r="E85" s="59">
        <f t="shared" si="1"/>
        <v>30000</v>
      </c>
    </row>
    <row r="86" spans="1:5" x14ac:dyDescent="0.35">
      <c r="A86" s="40" t="s">
        <v>149</v>
      </c>
      <c r="B86" s="43" t="s">
        <v>151</v>
      </c>
      <c r="C86" s="29">
        <v>14599.226878008027</v>
      </c>
      <c r="D86" s="58">
        <v>51494.797775152081</v>
      </c>
      <c r="E86" s="59">
        <f t="shared" si="1"/>
        <v>66094.024653160101</v>
      </c>
    </row>
    <row r="87" spans="1:5" x14ac:dyDescent="0.35">
      <c r="A87" s="40" t="s">
        <v>149</v>
      </c>
      <c r="B87" s="43" t="s">
        <v>152</v>
      </c>
      <c r="C87" s="29">
        <v>14992.995604411843</v>
      </c>
      <c r="D87" s="58">
        <v>52883.709743284344</v>
      </c>
      <c r="E87" s="59">
        <f t="shared" si="1"/>
        <v>67876.705347696188</v>
      </c>
    </row>
    <row r="88" spans="1:5" x14ac:dyDescent="0.35">
      <c r="A88" s="40" t="s">
        <v>149</v>
      </c>
      <c r="B88" s="43" t="s">
        <v>153</v>
      </c>
      <c r="C88" s="29">
        <v>12723.819892932232</v>
      </c>
      <c r="D88" s="58">
        <v>44879.810265911954</v>
      </c>
      <c r="E88" s="59">
        <f t="shared" si="1"/>
        <v>57603.630158844186</v>
      </c>
    </row>
    <row r="89" spans="1:5" x14ac:dyDescent="0.35">
      <c r="A89" s="73" t="s">
        <v>154</v>
      </c>
      <c r="B89" s="74"/>
      <c r="C89" s="55">
        <v>29436.717707964493</v>
      </c>
      <c r="D89" s="56">
        <v>103830.00676695397</v>
      </c>
      <c r="E89" s="57">
        <f t="shared" si="1"/>
        <v>133266.72447491848</v>
      </c>
    </row>
    <row r="90" spans="1:5" x14ac:dyDescent="0.35">
      <c r="A90" s="40" t="s">
        <v>155</v>
      </c>
      <c r="B90" s="43" t="s">
        <v>156</v>
      </c>
      <c r="C90" s="29">
        <v>29436.717707964493</v>
      </c>
      <c r="D90" s="58">
        <v>103830.00676695397</v>
      </c>
      <c r="E90" s="59">
        <f t="shared" si="1"/>
        <v>133266.72447491848</v>
      </c>
    </row>
    <row r="91" spans="1:5" x14ac:dyDescent="0.35">
      <c r="A91" s="73" t="s">
        <v>157</v>
      </c>
      <c r="B91" s="74"/>
      <c r="C91" s="55">
        <v>88365.350471174344</v>
      </c>
      <c r="D91" s="56">
        <v>311684.71391441446</v>
      </c>
      <c r="E91" s="57">
        <f t="shared" si="1"/>
        <v>400050.0643855888</v>
      </c>
    </row>
    <row r="92" spans="1:5" x14ac:dyDescent="0.35">
      <c r="A92" s="40" t="s">
        <v>158</v>
      </c>
      <c r="B92" s="43" t="s">
        <v>159</v>
      </c>
      <c r="C92" s="29">
        <v>17995.648994396186</v>
      </c>
      <c r="D92" s="58">
        <v>63474.752022313281</v>
      </c>
      <c r="E92" s="59">
        <f t="shared" si="1"/>
        <v>81470.401016709468</v>
      </c>
    </row>
    <row r="93" spans="1:5" x14ac:dyDescent="0.35">
      <c r="A93" s="40" t="s">
        <v>158</v>
      </c>
      <c r="B93" s="43" t="s">
        <v>160</v>
      </c>
      <c r="C93" s="29">
        <v>15563.404087179853</v>
      </c>
      <c r="D93" s="58">
        <v>54895.670357008152</v>
      </c>
      <c r="E93" s="59">
        <f t="shared" si="1"/>
        <v>70459.074444188009</v>
      </c>
    </row>
    <row r="94" spans="1:5" x14ac:dyDescent="0.35">
      <c r="A94" s="40" t="s">
        <v>158</v>
      </c>
      <c r="B94" s="43" t="s">
        <v>161</v>
      </c>
      <c r="C94" s="29">
        <v>16776.968156407431</v>
      </c>
      <c r="D94" s="58">
        <v>59176.18718534799</v>
      </c>
      <c r="E94" s="59">
        <f t="shared" si="1"/>
        <v>75953.155341755424</v>
      </c>
    </row>
    <row r="95" spans="1:5" x14ac:dyDescent="0.35">
      <c r="A95" s="40" t="s">
        <v>158</v>
      </c>
      <c r="B95" s="43" t="s">
        <v>162</v>
      </c>
      <c r="C95" s="29">
        <v>19008.324272695714</v>
      </c>
      <c r="D95" s="58">
        <v>67046.688338097505</v>
      </c>
      <c r="E95" s="59">
        <f t="shared" si="1"/>
        <v>86055.012610793216</v>
      </c>
    </row>
    <row r="96" spans="1:5" x14ac:dyDescent="0.35">
      <c r="A96" s="40" t="s">
        <v>158</v>
      </c>
      <c r="B96" s="43" t="s">
        <v>163</v>
      </c>
      <c r="C96" s="29">
        <v>19021.004960495156</v>
      </c>
      <c r="D96" s="58">
        <v>67091.416011647525</v>
      </c>
      <c r="E96" s="59">
        <f t="shared" si="1"/>
        <v>86112.420972142689</v>
      </c>
    </row>
    <row r="97" spans="1:5" x14ac:dyDescent="0.35">
      <c r="A97" s="73" t="s">
        <v>164</v>
      </c>
      <c r="B97" s="74"/>
      <c r="C97" s="55">
        <v>79136.64268858351</v>
      </c>
      <c r="D97" s="56">
        <v>279132.95997829584</v>
      </c>
      <c r="E97" s="57">
        <f t="shared" si="1"/>
        <v>358269.60266687936</v>
      </c>
    </row>
    <row r="98" spans="1:5" x14ac:dyDescent="0.35">
      <c r="A98" s="40" t="s">
        <v>165</v>
      </c>
      <c r="B98" s="43" t="s">
        <v>166</v>
      </c>
      <c r="C98" s="29">
        <v>24402.51507930789</v>
      </c>
      <c r="D98" s="58">
        <v>86073.227693103327</v>
      </c>
      <c r="E98" s="59">
        <f t="shared" si="1"/>
        <v>110475.74277241122</v>
      </c>
    </row>
    <row r="99" spans="1:5" x14ac:dyDescent="0.35">
      <c r="A99" s="40" t="s">
        <v>165</v>
      </c>
      <c r="B99" s="43" t="s">
        <v>167</v>
      </c>
      <c r="C99" s="29">
        <v>16001.992935087859</v>
      </c>
      <c r="D99" s="58">
        <v>56442.673100248016</v>
      </c>
      <c r="E99" s="59">
        <f t="shared" si="1"/>
        <v>72444.666035335875</v>
      </c>
    </row>
    <row r="100" spans="1:5" x14ac:dyDescent="0.35">
      <c r="A100" s="40" t="s">
        <v>165</v>
      </c>
      <c r="B100" s="43" t="s">
        <v>168</v>
      </c>
      <c r="C100" s="29">
        <v>14560.212080383404</v>
      </c>
      <c r="D100" s="58">
        <v>51357.183699372159</v>
      </c>
      <c r="E100" s="59">
        <f t="shared" si="1"/>
        <v>65917.395779755563</v>
      </c>
    </row>
    <row r="101" spans="1:5" x14ac:dyDescent="0.35">
      <c r="A101" s="40" t="s">
        <v>165</v>
      </c>
      <c r="B101" s="43" t="s">
        <v>169</v>
      </c>
      <c r="C101" s="29">
        <v>24171.922593804356</v>
      </c>
      <c r="D101" s="58">
        <v>85259.875485572295</v>
      </c>
      <c r="E101" s="59">
        <f t="shared" si="1"/>
        <v>109431.79807937665</v>
      </c>
    </row>
    <row r="102" spans="1:5" x14ac:dyDescent="0.35">
      <c r="A102" s="73" t="s">
        <v>170</v>
      </c>
      <c r="B102" s="74"/>
      <c r="C102" s="55">
        <v>84195.205948146351</v>
      </c>
      <c r="D102" s="56">
        <v>296975.66454482311</v>
      </c>
      <c r="E102" s="57">
        <f t="shared" si="1"/>
        <v>381170.87049296946</v>
      </c>
    </row>
    <row r="103" spans="1:5" x14ac:dyDescent="0.35">
      <c r="A103" s="40" t="s">
        <v>171</v>
      </c>
      <c r="B103" s="43" t="s">
        <v>172</v>
      </c>
      <c r="C103" s="29">
        <v>29630.126319851279</v>
      </c>
      <c r="D103" s="58">
        <v>104512.20298462395</v>
      </c>
      <c r="E103" s="59">
        <f t="shared" si="1"/>
        <v>134142.32930447522</v>
      </c>
    </row>
    <row r="104" spans="1:5" x14ac:dyDescent="0.35">
      <c r="A104" s="40" t="s">
        <v>171</v>
      </c>
      <c r="B104" s="43" t="s">
        <v>173</v>
      </c>
      <c r="C104" s="29">
        <v>27203.165661390092</v>
      </c>
      <c r="D104" s="58">
        <v>95951.760068021977</v>
      </c>
      <c r="E104" s="59">
        <f t="shared" si="1"/>
        <v>123154.92572941206</v>
      </c>
    </row>
    <row r="105" spans="1:5" x14ac:dyDescent="0.35">
      <c r="A105" s="40" t="s">
        <v>171</v>
      </c>
      <c r="B105" s="43" t="s">
        <v>174</v>
      </c>
      <c r="C105" s="29">
        <v>27361.913966904976</v>
      </c>
      <c r="D105" s="58">
        <v>96511.701492177206</v>
      </c>
      <c r="E105" s="59">
        <f t="shared" si="1"/>
        <v>123873.61545908218</v>
      </c>
    </row>
    <row r="106" spans="1:5" x14ac:dyDescent="0.35">
      <c r="A106" s="73" t="s">
        <v>175</v>
      </c>
      <c r="B106" s="74"/>
      <c r="C106" s="55">
        <v>71042.473087854276</v>
      </c>
      <c r="D106" s="56">
        <v>250582.98056978305</v>
      </c>
      <c r="E106" s="57">
        <f t="shared" si="1"/>
        <v>321625.45365763735</v>
      </c>
    </row>
    <row r="107" spans="1:5" x14ac:dyDescent="0.35">
      <c r="A107" s="40" t="s">
        <v>176</v>
      </c>
      <c r="B107" s="43" t="s">
        <v>177</v>
      </c>
      <c r="C107" s="29">
        <v>21445.646785362958</v>
      </c>
      <c r="D107" s="58">
        <v>75643.679874114387</v>
      </c>
      <c r="E107" s="59">
        <f t="shared" si="1"/>
        <v>97089.326659477345</v>
      </c>
    </row>
    <row r="108" spans="1:5" x14ac:dyDescent="0.35">
      <c r="A108" s="40" t="s">
        <v>176</v>
      </c>
      <c r="B108" s="43" t="s">
        <v>178</v>
      </c>
      <c r="C108" s="29">
        <v>33725.225955937276</v>
      </c>
      <c r="D108" s="58">
        <v>118956.55194854114</v>
      </c>
      <c r="E108" s="59">
        <f t="shared" si="1"/>
        <v>152681.77790447843</v>
      </c>
    </row>
    <row r="109" spans="1:5" x14ac:dyDescent="0.35">
      <c r="A109" s="40" t="s">
        <v>176</v>
      </c>
      <c r="B109" s="43" t="s">
        <v>179</v>
      </c>
      <c r="C109" s="29">
        <v>15871.600346554043</v>
      </c>
      <c r="D109" s="58">
        <v>55982.748747127502</v>
      </c>
      <c r="E109" s="59">
        <f t="shared" si="1"/>
        <v>71854.349093681551</v>
      </c>
    </row>
    <row r="110" spans="1:5" x14ac:dyDescent="0.35">
      <c r="A110" s="73" t="s">
        <v>180</v>
      </c>
      <c r="B110" s="74"/>
      <c r="C110" s="55">
        <v>148066.19129075104</v>
      </c>
      <c r="D110" s="56">
        <v>522263.17472604022</v>
      </c>
      <c r="E110" s="57">
        <f t="shared" si="1"/>
        <v>670329.3660167912</v>
      </c>
    </row>
    <row r="111" spans="1:5" x14ac:dyDescent="0.35">
      <c r="A111" s="40" t="s">
        <v>181</v>
      </c>
      <c r="B111" s="43" t="s">
        <v>182</v>
      </c>
      <c r="C111" s="29">
        <v>36887.907484328098</v>
      </c>
      <c r="D111" s="58">
        <v>130112.04991378104</v>
      </c>
      <c r="E111" s="59">
        <f t="shared" si="1"/>
        <v>166999.95739810914</v>
      </c>
    </row>
    <row r="112" spans="1:5" x14ac:dyDescent="0.35">
      <c r="A112" s="40" t="s">
        <v>181</v>
      </c>
      <c r="B112" s="43" t="s">
        <v>183</v>
      </c>
      <c r="C112" s="29">
        <v>37427.005797569524</v>
      </c>
      <c r="D112" s="58">
        <v>132013.57242954598</v>
      </c>
      <c r="E112" s="59">
        <f t="shared" si="1"/>
        <v>169440.5782271155</v>
      </c>
    </row>
    <row r="113" spans="1:5" x14ac:dyDescent="0.35">
      <c r="A113" s="40" t="s">
        <v>181</v>
      </c>
      <c r="B113" s="43" t="s">
        <v>184</v>
      </c>
      <c r="C113" s="29">
        <v>31839.449724768921</v>
      </c>
      <c r="D113" s="58">
        <v>112304.98974701909</v>
      </c>
      <c r="E113" s="59">
        <f t="shared" si="1"/>
        <v>144144.43947178801</v>
      </c>
    </row>
    <row r="114" spans="1:5" x14ac:dyDescent="0.35">
      <c r="A114" s="40" t="s">
        <v>181</v>
      </c>
      <c r="B114" s="43" t="s">
        <v>185</v>
      </c>
      <c r="C114" s="29">
        <v>23188.95599336813</v>
      </c>
      <c r="D114" s="58">
        <v>81792.728441954416</v>
      </c>
      <c r="E114" s="59">
        <f t="shared" si="1"/>
        <v>104981.68443532255</v>
      </c>
    </row>
    <row r="115" spans="1:5" x14ac:dyDescent="0.35">
      <c r="A115" s="40" t="s">
        <v>181</v>
      </c>
      <c r="B115" s="43" t="s">
        <v>186</v>
      </c>
      <c r="C115" s="29">
        <v>18722.872290716376</v>
      </c>
      <c r="D115" s="58">
        <v>66039.834193739691</v>
      </c>
      <c r="E115" s="59">
        <f t="shared" si="1"/>
        <v>84762.706484456066</v>
      </c>
    </row>
    <row r="116" spans="1:5" x14ac:dyDescent="0.35">
      <c r="A116" s="73" t="s">
        <v>187</v>
      </c>
      <c r="B116" s="74"/>
      <c r="C116" s="55">
        <v>255681.06953904169</v>
      </c>
      <c r="D116" s="56">
        <v>901845.35666617425</v>
      </c>
      <c r="E116" s="57">
        <f t="shared" si="1"/>
        <v>1157526.426205216</v>
      </c>
    </row>
    <row r="117" spans="1:5" x14ac:dyDescent="0.35">
      <c r="A117" s="40" t="s">
        <v>188</v>
      </c>
      <c r="B117" s="43" t="s">
        <v>189</v>
      </c>
      <c r="C117" s="29">
        <v>25172.45466808823</v>
      </c>
      <c r="D117" s="58">
        <v>88788.979955509247</v>
      </c>
      <c r="E117" s="59">
        <f t="shared" si="1"/>
        <v>113961.43462359748</v>
      </c>
    </row>
    <row r="118" spans="1:5" x14ac:dyDescent="0.35">
      <c r="A118" s="40" t="s">
        <v>188</v>
      </c>
      <c r="B118" s="43" t="s">
        <v>190</v>
      </c>
      <c r="C118" s="29">
        <v>40827.267442306787</v>
      </c>
      <c r="D118" s="58">
        <v>144007.06956754252</v>
      </c>
      <c r="E118" s="59">
        <f t="shared" si="1"/>
        <v>184834.33700984932</v>
      </c>
    </row>
    <row r="119" spans="1:5" x14ac:dyDescent="0.35">
      <c r="A119" s="40" t="s">
        <v>188</v>
      </c>
      <c r="B119" s="43" t="s">
        <v>191</v>
      </c>
      <c r="C119" s="29">
        <v>28745.712140815904</v>
      </c>
      <c r="D119" s="58">
        <v>101392.67277391748</v>
      </c>
      <c r="E119" s="59">
        <f t="shared" si="1"/>
        <v>130138.38491473338</v>
      </c>
    </row>
    <row r="120" spans="1:5" x14ac:dyDescent="0.35">
      <c r="A120" s="40" t="s">
        <v>188</v>
      </c>
      <c r="B120" s="43" t="s">
        <v>192</v>
      </c>
      <c r="C120" s="29">
        <v>21808.096873621897</v>
      </c>
      <c r="D120" s="58">
        <v>76922.123873542572</v>
      </c>
      <c r="E120" s="59">
        <f t="shared" si="1"/>
        <v>98730.220747164465</v>
      </c>
    </row>
    <row r="121" spans="1:5" x14ac:dyDescent="0.35">
      <c r="A121" s="40" t="s">
        <v>188</v>
      </c>
      <c r="B121" s="43" t="s">
        <v>193</v>
      </c>
      <c r="C121" s="29">
        <v>28492.105032191288</v>
      </c>
      <c r="D121" s="58">
        <v>100498.14274968462</v>
      </c>
      <c r="E121" s="59">
        <f t="shared" si="1"/>
        <v>128990.24778187591</v>
      </c>
    </row>
    <row r="122" spans="1:5" x14ac:dyDescent="0.35">
      <c r="A122" s="40" t="s">
        <v>188</v>
      </c>
      <c r="B122" s="43" t="s">
        <v>194</v>
      </c>
      <c r="C122" s="29">
        <v>13710.772044530804</v>
      </c>
      <c r="D122" s="58">
        <v>48361.015256080187</v>
      </c>
      <c r="E122" s="59">
        <f t="shared" si="1"/>
        <v>62071.787300610988</v>
      </c>
    </row>
    <row r="123" spans="1:5" x14ac:dyDescent="0.35">
      <c r="A123" s="40" t="s">
        <v>188</v>
      </c>
      <c r="B123" s="43" t="s">
        <v>195</v>
      </c>
      <c r="C123" s="29">
        <v>18417.762475136293</v>
      </c>
      <c r="D123" s="58">
        <v>64963.642393735681</v>
      </c>
      <c r="E123" s="59">
        <f t="shared" si="1"/>
        <v>83381.404868871978</v>
      </c>
    </row>
    <row r="124" spans="1:5" x14ac:dyDescent="0.35">
      <c r="A124" s="40" t="s">
        <v>188</v>
      </c>
      <c r="B124" s="43" t="s">
        <v>196</v>
      </c>
      <c r="C124" s="29">
        <v>33587.43426529962</v>
      </c>
      <c r="D124" s="58">
        <v>118470.52927735636</v>
      </c>
      <c r="E124" s="59">
        <f t="shared" si="1"/>
        <v>152057.96354265598</v>
      </c>
    </row>
    <row r="125" spans="1:5" x14ac:dyDescent="0.35">
      <c r="A125" s="40" t="s">
        <v>188</v>
      </c>
      <c r="B125" s="43" t="s">
        <v>197</v>
      </c>
      <c r="C125" s="29">
        <v>22788.974877871442</v>
      </c>
      <c r="D125" s="58">
        <v>80381.903962789118</v>
      </c>
      <c r="E125" s="59">
        <f t="shared" si="1"/>
        <v>103170.87884066056</v>
      </c>
    </row>
    <row r="126" spans="1:5" x14ac:dyDescent="0.35">
      <c r="A126" s="40" t="s">
        <v>188</v>
      </c>
      <c r="B126" s="43" t="s">
        <v>198</v>
      </c>
      <c r="C126" s="29">
        <v>22130.489719179426</v>
      </c>
      <c r="D126" s="58">
        <v>78059.276856016528</v>
      </c>
      <c r="E126" s="59">
        <f t="shared" si="1"/>
        <v>100189.76657519596</v>
      </c>
    </row>
    <row r="127" spans="1:5" x14ac:dyDescent="0.35">
      <c r="A127" s="75" t="s">
        <v>199</v>
      </c>
      <c r="B127" s="76"/>
      <c r="C127" s="55">
        <v>194946.71660356966</v>
      </c>
      <c r="D127" s="56">
        <v>687621.46326754149</v>
      </c>
      <c r="E127" s="57">
        <f t="shared" si="1"/>
        <v>882568.17987111118</v>
      </c>
    </row>
    <row r="128" spans="1:5" x14ac:dyDescent="0.35">
      <c r="A128" s="88" t="s">
        <v>200</v>
      </c>
      <c r="B128" s="61" t="s">
        <v>201</v>
      </c>
      <c r="C128" s="29">
        <v>50645.675242243153</v>
      </c>
      <c r="D128" s="58">
        <v>178638.82975296161</v>
      </c>
      <c r="E128" s="59">
        <f t="shared" si="1"/>
        <v>229284.50499520477</v>
      </c>
    </row>
    <row r="129" spans="1:5" x14ac:dyDescent="0.35">
      <c r="A129" s="88" t="s">
        <v>200</v>
      </c>
      <c r="B129" s="61" t="s">
        <v>202</v>
      </c>
      <c r="C129" s="29">
        <v>60095.27504787263</v>
      </c>
      <c r="D129" s="58">
        <v>211969.72015648143</v>
      </c>
      <c r="E129" s="59">
        <f t="shared" si="1"/>
        <v>272064.99520435405</v>
      </c>
    </row>
    <row r="130" spans="1:5" x14ac:dyDescent="0.35">
      <c r="A130" s="88" t="s">
        <v>200</v>
      </c>
      <c r="B130" s="62" t="s">
        <v>203</v>
      </c>
      <c r="C130" s="29">
        <v>84205.766313453874</v>
      </c>
      <c r="D130" s="58">
        <v>297012.91335809848</v>
      </c>
      <c r="E130" s="59">
        <f t="shared" si="1"/>
        <v>381218.67967155238</v>
      </c>
    </row>
    <row r="131" spans="1:5" x14ac:dyDescent="0.35">
      <c r="A131" s="77" t="s">
        <v>204</v>
      </c>
      <c r="B131" s="78"/>
      <c r="C131" s="67">
        <v>329000</v>
      </c>
      <c r="D131" s="68"/>
      <c r="E131" s="59">
        <f>C131</f>
        <v>329000</v>
      </c>
    </row>
    <row r="132" spans="1:5" ht="17" thickBot="1" x14ac:dyDescent="0.4">
      <c r="A132" s="69" t="s">
        <v>210</v>
      </c>
      <c r="B132" s="70"/>
      <c r="C132" s="71">
        <v>132000</v>
      </c>
      <c r="D132" s="72"/>
      <c r="E132" s="63">
        <f>C132</f>
        <v>132000</v>
      </c>
    </row>
    <row r="134" spans="1:5" x14ac:dyDescent="0.35">
      <c r="C134" s="35"/>
      <c r="D134" s="35"/>
      <c r="E134" s="35">
        <f>E8+E12+E19+E30+E38+E44+E72+E79+E84+E89+E91+E97+E102+E106+E110+E116+E127+E131+E132</f>
        <v>11755000.000000007</v>
      </c>
    </row>
  </sheetData>
  <mergeCells count="21">
    <mergeCell ref="A97:B97"/>
    <mergeCell ref="A8:B8"/>
    <mergeCell ref="A12:B12"/>
    <mergeCell ref="A19:B19"/>
    <mergeCell ref="A30:B30"/>
    <mergeCell ref="A38:B38"/>
    <mergeCell ref="A44:B44"/>
    <mergeCell ref="A72:B72"/>
    <mergeCell ref="A79:B79"/>
    <mergeCell ref="A84:B84"/>
    <mergeCell ref="A89:B89"/>
    <mergeCell ref="A91:B91"/>
    <mergeCell ref="C131:D131"/>
    <mergeCell ref="A132:B132"/>
    <mergeCell ref="C132:D132"/>
    <mergeCell ref="A102:B102"/>
    <mergeCell ref="A106:B106"/>
    <mergeCell ref="A110:B110"/>
    <mergeCell ref="A116:B116"/>
    <mergeCell ref="A127:B127"/>
    <mergeCell ref="A131:B131"/>
  </mergeCells>
  <pageMargins left="0.7" right="0.7" top="0.75" bottom="0.75" header="0.3" footer="0.3"/>
  <ignoredErrors>
    <ignoredError sqref="A9:B119 A120:B13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49EAD-DB7A-44EE-8AEF-D3D72A336CB8}">
  <dimension ref="A1:L9"/>
  <sheetViews>
    <sheetView workbookViewId="0">
      <selection activeCell="H13" sqref="H13"/>
    </sheetView>
  </sheetViews>
  <sheetFormatPr baseColWidth="10" defaultRowHeight="14.5" x14ac:dyDescent="0.35"/>
  <cols>
    <col min="1" max="1" width="14.1796875" customWidth="1"/>
    <col min="2" max="2" width="23.7265625" customWidth="1"/>
    <col min="3" max="3" width="27.7265625" customWidth="1"/>
    <col min="4" max="11" width="9" customWidth="1"/>
    <col min="12" max="12" width="5.1796875" bestFit="1" customWidth="1"/>
  </cols>
  <sheetData>
    <row r="1" spans="1:12" ht="21" x14ac:dyDescent="0.35">
      <c r="A1" s="1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1" x14ac:dyDescent="0.35">
      <c r="A2" s="1" t="s">
        <v>58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x14ac:dyDescent="0.35">
      <c r="A3" s="64" t="s">
        <v>2</v>
      </c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</row>
    <row r="4" spans="1:12" ht="15" thickBot="1" x14ac:dyDescent="0.4">
      <c r="A4" s="2"/>
      <c r="B4" s="2"/>
      <c r="C4" s="2"/>
      <c r="D4" s="64"/>
      <c r="E4" s="64"/>
      <c r="F4" s="64"/>
      <c r="G4" s="64"/>
      <c r="H4" s="64"/>
      <c r="I4" s="64"/>
      <c r="J4" s="64"/>
      <c r="K4" s="64"/>
      <c r="L4" s="64"/>
    </row>
    <row r="5" spans="1:12" x14ac:dyDescent="0.35">
      <c r="A5" s="3"/>
      <c r="B5" s="9"/>
      <c r="C5" s="9"/>
      <c r="D5" s="66"/>
      <c r="E5" s="66"/>
      <c r="F5" s="66"/>
      <c r="G5" s="66"/>
      <c r="H5" s="66"/>
      <c r="I5" s="66"/>
      <c r="J5" s="66"/>
      <c r="K5" s="66"/>
      <c r="L5" s="66"/>
    </row>
    <row r="6" spans="1:12" ht="16" thickBot="1" x14ac:dyDescent="0.4">
      <c r="A6" s="4" t="s">
        <v>3</v>
      </c>
      <c r="B6" s="10" t="s">
        <v>8</v>
      </c>
      <c r="C6" s="10" t="s">
        <v>9</v>
      </c>
      <c r="D6" s="16" t="s">
        <v>14</v>
      </c>
      <c r="E6" s="16" t="s">
        <v>15</v>
      </c>
      <c r="F6" s="16" t="s">
        <v>16</v>
      </c>
      <c r="G6" s="16" t="s">
        <v>17</v>
      </c>
      <c r="H6" s="16" t="s">
        <v>18</v>
      </c>
      <c r="I6" s="19" t="s">
        <v>19</v>
      </c>
      <c r="J6" s="19" t="s">
        <v>20</v>
      </c>
      <c r="K6" s="19" t="s">
        <v>63</v>
      </c>
      <c r="L6" s="19" t="s">
        <v>22</v>
      </c>
    </row>
    <row r="7" spans="1:12" x14ac:dyDescent="0.35">
      <c r="A7" s="48" t="s">
        <v>6</v>
      </c>
      <c r="B7" s="49" t="s">
        <v>53</v>
      </c>
      <c r="C7" s="50" t="s">
        <v>205</v>
      </c>
      <c r="D7" s="51"/>
      <c r="E7" s="51"/>
      <c r="F7" s="51">
        <v>2.4</v>
      </c>
      <c r="G7" s="51">
        <v>4.8</v>
      </c>
      <c r="H7" s="51">
        <v>4.8</v>
      </c>
      <c r="I7" s="51">
        <v>4.8</v>
      </c>
      <c r="J7" s="51">
        <v>4.8</v>
      </c>
      <c r="K7" s="51">
        <f>SUM(F7:J7)</f>
        <v>21.6</v>
      </c>
      <c r="L7" s="52" t="s">
        <v>23</v>
      </c>
    </row>
    <row r="9" spans="1:12" x14ac:dyDescent="0.35">
      <c r="C9" s="14" t="s">
        <v>13</v>
      </c>
      <c r="F9" s="87">
        <v>2.4</v>
      </c>
      <c r="G9" s="87">
        <f>G7-F7</f>
        <v>2.4</v>
      </c>
      <c r="H9" s="87">
        <f t="shared" ref="H9:J9" si="0">H7-G7</f>
        <v>0</v>
      </c>
      <c r="I9" s="87">
        <f t="shared" si="0"/>
        <v>0</v>
      </c>
      <c r="J9" s="87">
        <f t="shared" si="0"/>
        <v>0</v>
      </c>
    </row>
  </sheetData>
  <mergeCells count="3">
    <mergeCell ref="A3:L3"/>
    <mergeCell ref="D4:L4"/>
    <mergeCell ref="D5:L5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1E3A-9159-4BCB-9D5C-657D7B4D0BE0}">
  <dimension ref="A1:J8"/>
  <sheetViews>
    <sheetView workbookViewId="0">
      <selection activeCell="H7" sqref="H7"/>
    </sheetView>
  </sheetViews>
  <sheetFormatPr baseColWidth="10" defaultRowHeight="14.5" x14ac:dyDescent="0.35"/>
  <cols>
    <col min="1" max="1" width="14.1796875" customWidth="1"/>
    <col min="2" max="2" width="23.7265625" customWidth="1"/>
    <col min="3" max="3" width="27.7265625" customWidth="1"/>
    <col min="4" max="9" width="9" customWidth="1"/>
    <col min="10" max="10" width="5.1796875" bestFit="1" customWidth="1"/>
    <col min="11" max="11" width="9" customWidth="1"/>
    <col min="12" max="12" width="5.1796875" bestFit="1" customWidth="1"/>
  </cols>
  <sheetData>
    <row r="1" spans="1:10" ht="21" x14ac:dyDescent="0.35">
      <c r="A1" s="1" t="s">
        <v>24</v>
      </c>
      <c r="B1" s="8"/>
      <c r="C1" s="8"/>
      <c r="D1" s="8"/>
      <c r="E1" s="8"/>
      <c r="F1" s="8"/>
      <c r="G1" s="8"/>
      <c r="H1" s="8"/>
      <c r="I1" s="8"/>
      <c r="J1" s="8"/>
    </row>
    <row r="2" spans="1:10" ht="21" x14ac:dyDescent="0.35">
      <c r="A2" s="1" t="s">
        <v>58</v>
      </c>
      <c r="B2" s="8"/>
      <c r="C2" s="8"/>
      <c r="D2" s="8"/>
      <c r="E2" s="8"/>
      <c r="F2" s="8"/>
      <c r="G2" s="8"/>
      <c r="H2" s="8"/>
      <c r="I2" s="8"/>
      <c r="J2" s="8"/>
    </row>
    <row r="4" spans="1:10" ht="15" thickBot="1" x14ac:dyDescent="0.4"/>
    <row r="5" spans="1:10" ht="29" x14ac:dyDescent="0.35">
      <c r="A5" s="39" t="s">
        <v>28</v>
      </c>
      <c r="B5" s="42" t="s">
        <v>60</v>
      </c>
      <c r="C5" s="45" t="s">
        <v>64</v>
      </c>
    </row>
    <row r="6" spans="1:10" x14ac:dyDescent="0.35">
      <c r="A6" s="40" t="s">
        <v>47</v>
      </c>
      <c r="B6" s="43" t="s">
        <v>61</v>
      </c>
      <c r="C6" s="29">
        <v>186107</v>
      </c>
    </row>
    <row r="7" spans="1:10" x14ac:dyDescent="0.35">
      <c r="A7" s="40" t="s">
        <v>59</v>
      </c>
      <c r="B7" s="43" t="s">
        <v>62</v>
      </c>
      <c r="C7" s="29">
        <v>225000</v>
      </c>
    </row>
    <row r="8" spans="1:10" x14ac:dyDescent="0.35">
      <c r="A8" s="41"/>
      <c r="B8" s="44" t="s">
        <v>63</v>
      </c>
      <c r="C8" s="46">
        <f>SUM(C6:C7)</f>
        <v>411107</v>
      </c>
    </row>
  </sheetData>
  <pageMargins left="0.7" right="0.7" top="0.75" bottom="0.75" header="0.3" footer="0.3"/>
  <ignoredErrors>
    <ignoredError sqref="A6:A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A49FB-5B96-4FA0-A7C6-7854E4C1C650}">
  <dimension ref="A1:L13"/>
  <sheetViews>
    <sheetView workbookViewId="0">
      <selection activeCell="B15" sqref="B15"/>
    </sheetView>
  </sheetViews>
  <sheetFormatPr baseColWidth="10" defaultRowHeight="14.5" x14ac:dyDescent="0.35"/>
  <cols>
    <col min="1" max="1" width="13.26953125" customWidth="1"/>
    <col min="2" max="2" width="44.54296875" customWidth="1"/>
    <col min="3" max="3" width="64.26953125" customWidth="1"/>
    <col min="4" max="6" width="7.54296875" bestFit="1" customWidth="1"/>
    <col min="7" max="8" width="10.26953125" bestFit="1" customWidth="1"/>
    <col min="9" max="11" width="10.26953125" customWidth="1"/>
    <col min="12" max="12" width="5.1796875" bestFit="1" customWidth="1"/>
  </cols>
  <sheetData>
    <row r="1" spans="1:12" ht="21" x14ac:dyDescent="0.35">
      <c r="A1" s="1" t="s">
        <v>0</v>
      </c>
      <c r="B1" s="1"/>
      <c r="C1" s="1"/>
      <c r="D1" s="8"/>
      <c r="E1" s="8"/>
      <c r="F1" s="8"/>
      <c r="G1" s="8"/>
      <c r="H1" s="8"/>
      <c r="I1" s="8"/>
      <c r="J1" s="8"/>
      <c r="K1" s="8"/>
      <c r="L1" s="8"/>
    </row>
    <row r="2" spans="1:12" ht="21" x14ac:dyDescent="0.35">
      <c r="A2" s="1" t="s">
        <v>25</v>
      </c>
      <c r="B2" s="1"/>
      <c r="C2" s="1"/>
      <c r="D2" s="8"/>
      <c r="E2" s="8"/>
      <c r="F2" s="8"/>
      <c r="G2" s="8"/>
      <c r="H2" s="8"/>
      <c r="I2" s="8"/>
      <c r="J2" s="8"/>
      <c r="K2" s="8"/>
      <c r="L2" s="8"/>
    </row>
    <row r="3" spans="1:12" x14ac:dyDescent="0.35">
      <c r="A3" s="64" t="s">
        <v>2</v>
      </c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</row>
    <row r="4" spans="1:12" x14ac:dyDescent="0.35">
      <c r="A4" s="2"/>
      <c r="B4" s="2"/>
      <c r="C4" s="2"/>
      <c r="D4" s="23"/>
      <c r="E4" s="23"/>
      <c r="F4" s="23"/>
      <c r="G4" s="23"/>
      <c r="H4" s="23"/>
      <c r="I4" s="23"/>
      <c r="J4" s="23"/>
      <c r="K4" s="23"/>
      <c r="L4" s="23"/>
    </row>
    <row r="5" spans="1:12" ht="15" thickBot="1" x14ac:dyDescent="0.4">
      <c r="A5" s="2"/>
      <c r="B5" s="2"/>
      <c r="C5" s="2"/>
      <c r="D5" s="23"/>
      <c r="E5" s="23"/>
      <c r="F5" s="23"/>
      <c r="G5" s="23"/>
      <c r="H5" s="23"/>
      <c r="I5" s="23"/>
      <c r="J5" s="23"/>
      <c r="K5" s="23"/>
      <c r="L5" s="23"/>
    </row>
    <row r="6" spans="1:12" ht="15" customHeight="1" x14ac:dyDescent="0.35">
      <c r="A6" s="3"/>
      <c r="B6" s="9"/>
      <c r="C6" s="9"/>
      <c r="D6" s="66"/>
      <c r="E6" s="66"/>
      <c r="F6" s="66"/>
      <c r="G6" s="66"/>
      <c r="H6" s="66"/>
      <c r="I6" s="66"/>
      <c r="J6" s="66"/>
      <c r="K6" s="66"/>
      <c r="L6" s="66"/>
    </row>
    <row r="7" spans="1:12" ht="15.5" x14ac:dyDescent="0.35">
      <c r="A7" s="93" t="s">
        <v>3</v>
      </c>
      <c r="B7" s="94" t="s">
        <v>8</v>
      </c>
      <c r="C7" s="94" t="s">
        <v>9</v>
      </c>
      <c r="D7" s="96" t="s">
        <v>14</v>
      </c>
      <c r="E7" s="96" t="s">
        <v>15</v>
      </c>
      <c r="F7" s="96" t="s">
        <v>16</v>
      </c>
      <c r="G7" s="96" t="s">
        <v>17</v>
      </c>
      <c r="H7" s="96" t="s">
        <v>18</v>
      </c>
      <c r="I7" s="97" t="s">
        <v>19</v>
      </c>
      <c r="J7" s="97" t="s">
        <v>20</v>
      </c>
      <c r="K7" s="97" t="s">
        <v>21</v>
      </c>
      <c r="L7" s="97" t="s">
        <v>22</v>
      </c>
    </row>
    <row r="8" spans="1:12" ht="12.5" customHeight="1" x14ac:dyDescent="0.35">
      <c r="A8" s="95" t="s">
        <v>51</v>
      </c>
      <c r="B8" s="95" t="s">
        <v>208</v>
      </c>
      <c r="C8" s="95" t="s">
        <v>52</v>
      </c>
      <c r="D8" s="98">
        <v>10</v>
      </c>
      <c r="E8" s="98">
        <v>10</v>
      </c>
      <c r="F8" s="98">
        <v>10</v>
      </c>
      <c r="G8" s="98">
        <v>10</v>
      </c>
      <c r="H8" s="98">
        <v>10</v>
      </c>
      <c r="I8" s="98">
        <v>10</v>
      </c>
      <c r="J8" s="98"/>
      <c r="K8" s="98"/>
      <c r="L8" s="102" t="s">
        <v>211</v>
      </c>
    </row>
    <row r="9" spans="1:12" x14ac:dyDescent="0.35">
      <c r="A9" s="95" t="s">
        <v>6</v>
      </c>
      <c r="B9" s="95" t="s">
        <v>218</v>
      </c>
      <c r="C9" s="95" t="s">
        <v>54</v>
      </c>
      <c r="D9" s="98"/>
      <c r="E9" s="98"/>
      <c r="F9" s="98">
        <v>4</v>
      </c>
      <c r="G9" s="98">
        <v>8.3000000000000007</v>
      </c>
      <c r="H9" s="98">
        <v>10.4</v>
      </c>
      <c r="I9" s="98">
        <v>11.7</v>
      </c>
      <c r="J9" s="98"/>
      <c r="K9" s="98"/>
      <c r="L9" s="103" t="s">
        <v>23</v>
      </c>
    </row>
    <row r="10" spans="1:12" x14ac:dyDescent="0.35">
      <c r="A10" s="95" t="s">
        <v>55</v>
      </c>
      <c r="B10" s="95" t="s">
        <v>209</v>
      </c>
      <c r="C10" s="95" t="s">
        <v>56</v>
      </c>
      <c r="D10" s="28"/>
      <c r="E10" s="28"/>
      <c r="F10" s="28"/>
      <c r="G10" s="99">
        <v>2</v>
      </c>
      <c r="H10" s="99">
        <v>2</v>
      </c>
      <c r="I10" s="99">
        <v>2</v>
      </c>
      <c r="J10" s="99">
        <v>2</v>
      </c>
      <c r="K10" s="99">
        <v>2</v>
      </c>
      <c r="L10" s="104" t="s">
        <v>23</v>
      </c>
    </row>
    <row r="11" spans="1:12" x14ac:dyDescent="0.35">
      <c r="A11" s="37"/>
      <c r="B11" s="37"/>
      <c r="C11" s="38"/>
    </row>
    <row r="12" spans="1:12" x14ac:dyDescent="0.35">
      <c r="C12" s="14" t="s">
        <v>57</v>
      </c>
      <c r="D12" s="18">
        <f>D8</f>
        <v>10</v>
      </c>
      <c r="E12" s="18">
        <v>0</v>
      </c>
      <c r="F12" s="18">
        <f>(F9-E9)+(F10-E10)</f>
        <v>4</v>
      </c>
      <c r="G12" s="18">
        <f>G9-F9</f>
        <v>4.3000000000000007</v>
      </c>
      <c r="H12" s="18">
        <f t="shared" ref="H12:I12" si="0">H9-G9</f>
        <v>2.0999999999999996</v>
      </c>
      <c r="I12" s="18">
        <f t="shared" si="0"/>
        <v>1.2999999999999989</v>
      </c>
    </row>
    <row r="13" spans="1:12" x14ac:dyDescent="0.35">
      <c r="A13" s="7" t="s">
        <v>7</v>
      </c>
    </row>
  </sheetData>
  <mergeCells count="2">
    <mergeCell ref="A3:L3"/>
    <mergeCell ref="D6:L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63ADB-3324-4BE9-8650-3524BBB9E82E}">
  <dimension ref="A1:J26"/>
  <sheetViews>
    <sheetView zoomScale="80" zoomScaleNormal="80" workbookViewId="0">
      <selection activeCell="H10" sqref="H10"/>
    </sheetView>
  </sheetViews>
  <sheetFormatPr baseColWidth="10" defaultRowHeight="14.5" x14ac:dyDescent="0.35"/>
  <cols>
    <col min="1" max="1" width="11.26953125" customWidth="1"/>
    <col min="2" max="2" width="48.54296875" customWidth="1"/>
    <col min="3" max="3" width="15.26953125" customWidth="1"/>
    <col min="4" max="4" width="13.453125" customWidth="1"/>
    <col min="5" max="9" width="9" customWidth="1"/>
    <col min="10" max="10" width="5.1796875" bestFit="1" customWidth="1"/>
  </cols>
  <sheetData>
    <row r="1" spans="1:10" ht="21" x14ac:dyDescent="0.35">
      <c r="A1" s="1" t="s">
        <v>24</v>
      </c>
      <c r="B1" s="8"/>
      <c r="C1" s="8"/>
      <c r="D1" s="8"/>
      <c r="E1" s="8"/>
      <c r="F1" s="8"/>
      <c r="G1" s="8"/>
      <c r="H1" s="8"/>
      <c r="I1" s="8"/>
      <c r="J1" s="8"/>
    </row>
    <row r="2" spans="1:10" ht="21" x14ac:dyDescent="0.35">
      <c r="A2" s="1" t="s">
        <v>25</v>
      </c>
      <c r="B2" s="8"/>
      <c r="C2" s="8"/>
      <c r="D2" s="8"/>
      <c r="E2" s="8"/>
      <c r="F2" s="8"/>
      <c r="G2" s="8"/>
      <c r="H2" s="8"/>
      <c r="I2" s="8"/>
      <c r="J2" s="8"/>
    </row>
    <row r="3" spans="1:10" x14ac:dyDescent="0.35">
      <c r="A3" s="64"/>
      <c r="B3" s="64"/>
      <c r="C3" s="64"/>
      <c r="D3" s="65"/>
      <c r="E3" s="65"/>
      <c r="F3" s="65"/>
      <c r="G3" s="65"/>
      <c r="H3" s="65"/>
      <c r="I3" s="65"/>
      <c r="J3" s="65"/>
    </row>
    <row r="5" spans="1:10" x14ac:dyDescent="0.35">
      <c r="A5" s="24" t="s">
        <v>26</v>
      </c>
      <c r="B5" s="24"/>
    </row>
    <row r="6" spans="1:10" x14ac:dyDescent="0.35">
      <c r="A6" s="14"/>
    </row>
    <row r="7" spans="1:10" x14ac:dyDescent="0.35">
      <c r="A7" s="14"/>
    </row>
    <row r="9" spans="1:10" ht="15" customHeight="1" x14ac:dyDescent="0.35">
      <c r="A9" s="81" t="s">
        <v>27</v>
      </c>
      <c r="B9" s="81"/>
      <c r="C9" s="81"/>
      <c r="D9" s="81"/>
    </row>
    <row r="10" spans="1:10" ht="60" customHeight="1" x14ac:dyDescent="0.35">
      <c r="A10" s="25" t="s">
        <v>28</v>
      </c>
      <c r="B10" s="25" t="s">
        <v>29</v>
      </c>
      <c r="C10" s="26" t="s">
        <v>30</v>
      </c>
      <c r="D10" s="26" t="s">
        <v>31</v>
      </c>
    </row>
    <row r="11" spans="1:10" x14ac:dyDescent="0.35">
      <c r="A11" s="27" t="s">
        <v>32</v>
      </c>
      <c r="B11" s="28" t="s">
        <v>33</v>
      </c>
      <c r="C11" s="29">
        <v>63250</v>
      </c>
      <c r="D11" s="29">
        <v>543950</v>
      </c>
    </row>
    <row r="12" spans="1:10" x14ac:dyDescent="0.35">
      <c r="A12" s="84" t="s">
        <v>34</v>
      </c>
      <c r="B12" s="85"/>
      <c r="C12" s="30">
        <f>SUM(C11)</f>
        <v>63250</v>
      </c>
      <c r="D12" s="30">
        <f>SUM(D11)</f>
        <v>543950</v>
      </c>
    </row>
    <row r="13" spans="1:10" x14ac:dyDescent="0.35">
      <c r="A13" s="27" t="s">
        <v>35</v>
      </c>
      <c r="B13" s="28" t="s">
        <v>36</v>
      </c>
      <c r="C13" s="29">
        <v>125446</v>
      </c>
      <c r="D13" s="29">
        <v>215050</v>
      </c>
    </row>
    <row r="14" spans="1:10" x14ac:dyDescent="0.35">
      <c r="A14" s="27" t="s">
        <v>35</v>
      </c>
      <c r="B14" s="28" t="s">
        <v>37</v>
      </c>
      <c r="C14" s="29">
        <v>16471</v>
      </c>
      <c r="D14" s="29">
        <v>354200</v>
      </c>
    </row>
    <row r="15" spans="1:10" x14ac:dyDescent="0.35">
      <c r="A15" s="84" t="s">
        <v>38</v>
      </c>
      <c r="B15" s="85"/>
      <c r="C15" s="30">
        <f>SUM(C13:C14)</f>
        <v>141917</v>
      </c>
      <c r="D15" s="30">
        <f>SUM(D13:D14)</f>
        <v>569250</v>
      </c>
    </row>
    <row r="16" spans="1:10" x14ac:dyDescent="0.35">
      <c r="A16" s="27" t="s">
        <v>39</v>
      </c>
      <c r="B16" s="28" t="s">
        <v>40</v>
      </c>
      <c r="C16" s="29">
        <v>79063</v>
      </c>
      <c r="D16" s="29">
        <v>474375</v>
      </c>
    </row>
    <row r="17" spans="1:4" x14ac:dyDescent="0.35">
      <c r="A17" s="27" t="s">
        <v>39</v>
      </c>
      <c r="B17" s="28" t="s">
        <v>41</v>
      </c>
      <c r="C17" s="29">
        <v>15813</v>
      </c>
      <c r="D17" s="29">
        <v>189750</v>
      </c>
    </row>
    <row r="18" spans="1:4" x14ac:dyDescent="0.35">
      <c r="A18" s="82" t="s">
        <v>42</v>
      </c>
      <c r="B18" s="83"/>
      <c r="C18" s="30">
        <f>SUM(C16:C17)</f>
        <v>94876</v>
      </c>
      <c r="D18" s="30">
        <f>SUM(D16:D17)</f>
        <v>664125</v>
      </c>
    </row>
    <row r="19" spans="1:4" x14ac:dyDescent="0.35">
      <c r="A19" s="31">
        <v>11</v>
      </c>
      <c r="B19" s="28" t="s">
        <v>43</v>
      </c>
      <c r="C19" s="29">
        <v>28990</v>
      </c>
      <c r="D19" s="29">
        <v>139150</v>
      </c>
    </row>
    <row r="20" spans="1:4" x14ac:dyDescent="0.35">
      <c r="A20" s="84" t="s">
        <v>44</v>
      </c>
      <c r="B20" s="85"/>
      <c r="C20" s="30">
        <f>C19</f>
        <v>28990</v>
      </c>
      <c r="D20" s="30">
        <f>D19</f>
        <v>139150</v>
      </c>
    </row>
    <row r="21" spans="1:4" ht="15.75" customHeight="1" x14ac:dyDescent="0.35">
      <c r="A21" s="86" t="s">
        <v>45</v>
      </c>
      <c r="B21" s="86"/>
      <c r="C21" s="32">
        <f>SUM(C20,C18,C15,C12)</f>
        <v>329033</v>
      </c>
      <c r="D21" s="33">
        <f>SUM(D20,D18,D15,D12)</f>
        <v>1916475</v>
      </c>
    </row>
    <row r="22" spans="1:4" x14ac:dyDescent="0.35">
      <c r="A22" s="34"/>
      <c r="C22" s="35"/>
      <c r="D22" s="35"/>
    </row>
    <row r="23" spans="1:4" ht="15" customHeight="1" x14ac:dyDescent="0.35">
      <c r="A23" s="81" t="s">
        <v>46</v>
      </c>
      <c r="B23" s="81"/>
      <c r="C23" s="81"/>
      <c r="D23" s="81"/>
    </row>
    <row r="24" spans="1:4" ht="60" customHeight="1" x14ac:dyDescent="0.35">
      <c r="A24" s="25" t="s">
        <v>28</v>
      </c>
      <c r="B24" s="25" t="s">
        <v>29</v>
      </c>
      <c r="C24" s="26" t="s">
        <v>30</v>
      </c>
      <c r="D24" s="26" t="s">
        <v>31</v>
      </c>
    </row>
    <row r="25" spans="1:4" x14ac:dyDescent="0.35">
      <c r="A25" s="27" t="s">
        <v>47</v>
      </c>
      <c r="B25" s="28" t="s">
        <v>48</v>
      </c>
      <c r="C25" s="36">
        <v>265650</v>
      </c>
      <c r="D25" s="36">
        <v>265650</v>
      </c>
    </row>
    <row r="26" spans="1:4" x14ac:dyDescent="0.35">
      <c r="A26" s="31">
        <v>12</v>
      </c>
      <c r="B26" s="28" t="s">
        <v>49</v>
      </c>
      <c r="C26" s="36">
        <v>38233</v>
      </c>
      <c r="D26" s="101" t="s">
        <v>50</v>
      </c>
    </row>
  </sheetData>
  <mergeCells count="8">
    <mergeCell ref="A3:J3"/>
    <mergeCell ref="A9:D9"/>
    <mergeCell ref="A12:B12"/>
    <mergeCell ref="A15:B15"/>
    <mergeCell ref="A23:D23"/>
    <mergeCell ref="A18:B18"/>
    <mergeCell ref="A20:B20"/>
    <mergeCell ref="A21:B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8170B-62CF-4507-9B0C-ED2FDD67839E}">
  <dimension ref="A1:M13"/>
  <sheetViews>
    <sheetView topLeftCell="B1" workbookViewId="0">
      <selection activeCell="J14" sqref="J14"/>
    </sheetView>
  </sheetViews>
  <sheetFormatPr baseColWidth="10" defaultRowHeight="14.5" x14ac:dyDescent="0.35"/>
  <cols>
    <col min="1" max="1" width="10" customWidth="1"/>
    <col min="2" max="2" width="47.6328125" customWidth="1"/>
    <col min="3" max="3" width="42.7265625" customWidth="1"/>
    <col min="4" max="10" width="7.81640625" customWidth="1"/>
    <col min="11" max="11" width="0" hidden="1" customWidth="1"/>
    <col min="12" max="12" width="7.54296875" customWidth="1"/>
    <col min="13" max="13" width="6.453125" customWidth="1"/>
  </cols>
  <sheetData>
    <row r="1" spans="1:13" ht="21" x14ac:dyDescent="0.35">
      <c r="A1" s="1" t="s">
        <v>212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1" x14ac:dyDescent="0.35">
      <c r="A2" s="1" t="s">
        <v>213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x14ac:dyDescent="0.35">
      <c r="A3" s="64" t="s">
        <v>2</v>
      </c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5" thickBot="1" x14ac:dyDescent="0.4">
      <c r="A4" s="2"/>
      <c r="B4" s="2"/>
      <c r="C4" s="2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x14ac:dyDescent="0.35">
      <c r="A5" s="15"/>
      <c r="B5" s="15"/>
      <c r="C5" s="9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16" thickBot="1" x14ac:dyDescent="0.4">
      <c r="A6" s="4" t="s">
        <v>3</v>
      </c>
      <c r="B6" s="4" t="s">
        <v>214</v>
      </c>
      <c r="C6" s="10" t="s">
        <v>9</v>
      </c>
      <c r="D6" s="16" t="s">
        <v>14</v>
      </c>
      <c r="E6" s="16" t="s">
        <v>15</v>
      </c>
      <c r="F6" s="16" t="s">
        <v>16</v>
      </c>
      <c r="G6" s="16" t="s">
        <v>17</v>
      </c>
      <c r="H6" s="16" t="s">
        <v>18</v>
      </c>
      <c r="I6" s="19" t="s">
        <v>19</v>
      </c>
      <c r="J6" s="19" t="s">
        <v>20</v>
      </c>
      <c r="K6" s="19" t="s">
        <v>21</v>
      </c>
      <c r="L6" s="19" t="s">
        <v>63</v>
      </c>
      <c r="M6" s="19" t="s">
        <v>22</v>
      </c>
    </row>
    <row r="7" spans="1:13" x14ac:dyDescent="0.35">
      <c r="A7" s="105"/>
      <c r="B7" s="105"/>
      <c r="C7" s="106"/>
      <c r="D7" s="107"/>
      <c r="E7" s="107"/>
      <c r="F7" s="107"/>
      <c r="G7" s="107"/>
      <c r="H7" s="107"/>
      <c r="I7" s="107"/>
      <c r="J7" s="107"/>
      <c r="K7" s="107"/>
      <c r="L7" s="108"/>
      <c r="M7" s="20"/>
    </row>
    <row r="8" spans="1:13" x14ac:dyDescent="0.35">
      <c r="A8" s="6" t="s">
        <v>51</v>
      </c>
      <c r="B8" s="6" t="s">
        <v>208</v>
      </c>
      <c r="C8" s="12" t="s">
        <v>215</v>
      </c>
      <c r="D8" s="109">
        <v>1</v>
      </c>
      <c r="E8" s="110">
        <v>1</v>
      </c>
      <c r="F8" s="110">
        <v>1</v>
      </c>
      <c r="G8" s="110">
        <v>1</v>
      </c>
      <c r="H8" s="110">
        <v>1</v>
      </c>
      <c r="I8" s="109"/>
      <c r="J8" s="109"/>
      <c r="K8" s="109"/>
      <c r="L8" s="111">
        <f>SUM(D8:K8)</f>
        <v>5</v>
      </c>
      <c r="M8" s="112" t="s">
        <v>23</v>
      </c>
    </row>
    <row r="9" spans="1:13" ht="26" x14ac:dyDescent="0.35">
      <c r="A9" s="6" t="s">
        <v>5</v>
      </c>
      <c r="B9" s="6" t="s">
        <v>207</v>
      </c>
      <c r="C9" s="113" t="s">
        <v>216</v>
      </c>
      <c r="D9" s="109"/>
      <c r="E9" s="109">
        <v>3.6</v>
      </c>
      <c r="F9" s="110">
        <v>3.6</v>
      </c>
      <c r="G9" s="110">
        <v>3.6</v>
      </c>
      <c r="H9" s="109">
        <v>4</v>
      </c>
      <c r="I9" s="109">
        <v>5</v>
      </c>
      <c r="J9" s="109"/>
      <c r="K9" s="109"/>
      <c r="L9" s="111">
        <f t="shared" ref="L9:L10" si="0">SUM(D9:K9)</f>
        <v>19.8</v>
      </c>
      <c r="M9" s="114" t="s">
        <v>23</v>
      </c>
    </row>
    <row r="10" spans="1:13" x14ac:dyDescent="0.35">
      <c r="A10" s="48" t="s">
        <v>6</v>
      </c>
      <c r="B10" s="48" t="s">
        <v>218</v>
      </c>
      <c r="C10" s="115" t="s">
        <v>216</v>
      </c>
      <c r="D10" s="51"/>
      <c r="E10" s="51"/>
      <c r="F10" s="51">
        <v>2.5</v>
      </c>
      <c r="G10" s="51">
        <v>3</v>
      </c>
      <c r="H10" s="51">
        <v>3.8</v>
      </c>
      <c r="I10" s="51">
        <v>4.3</v>
      </c>
      <c r="J10" s="51">
        <v>5</v>
      </c>
      <c r="K10" s="51"/>
      <c r="L10" s="116">
        <f t="shared" si="0"/>
        <v>18.600000000000001</v>
      </c>
      <c r="M10" s="117" t="s">
        <v>23</v>
      </c>
    </row>
    <row r="11" spans="1:13" ht="15" thickBot="1" x14ac:dyDescent="0.4">
      <c r="A11" s="118"/>
      <c r="B11" s="118"/>
      <c r="C11" s="119" t="s">
        <v>217</v>
      </c>
      <c r="D11" s="120">
        <v>1</v>
      </c>
      <c r="E11" s="119">
        <v>3.6</v>
      </c>
      <c r="F11" s="119">
        <v>2.5</v>
      </c>
      <c r="G11" s="119">
        <v>0.5</v>
      </c>
      <c r="H11" s="121">
        <f>(H9-G9)+(H10-G10)</f>
        <v>1.1999999999999997</v>
      </c>
      <c r="I11" s="121">
        <f t="shared" ref="I11" si="1">(I9-H9)+(I10-H10)</f>
        <v>1.5</v>
      </c>
      <c r="J11" s="121">
        <f>J10-I10</f>
        <v>0.70000000000000018</v>
      </c>
      <c r="K11" s="118"/>
      <c r="L11" s="122">
        <f>SUM(L8:L10)</f>
        <v>43.400000000000006</v>
      </c>
      <c r="M11" s="118"/>
    </row>
    <row r="12" spans="1:13" x14ac:dyDescent="0.35">
      <c r="A12" s="7" t="s">
        <v>7</v>
      </c>
      <c r="G12" s="18"/>
      <c r="H12" s="18"/>
      <c r="I12" s="18"/>
      <c r="J12" s="18"/>
    </row>
    <row r="13" spans="1:13" x14ac:dyDescent="0.35">
      <c r="G13" s="47"/>
      <c r="H13" s="47"/>
      <c r="I13" s="47"/>
      <c r="J13" s="47"/>
    </row>
  </sheetData>
  <mergeCells count="3">
    <mergeCell ref="A3:M3"/>
    <mergeCell ref="D4:M4"/>
    <mergeCell ref="D5:M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0D527-E12C-4868-AF50-7E15639813AF}">
  <dimension ref="A1:D56"/>
  <sheetViews>
    <sheetView topLeftCell="A38" workbookViewId="0">
      <selection activeCell="G49" sqref="G49"/>
    </sheetView>
  </sheetViews>
  <sheetFormatPr baseColWidth="10" defaultRowHeight="14.5" x14ac:dyDescent="0.35"/>
  <cols>
    <col min="1" max="1" width="8.7265625" customWidth="1"/>
    <col min="2" max="2" width="48.7265625" customWidth="1"/>
    <col min="3" max="3" width="15.7265625" customWidth="1"/>
  </cols>
  <sheetData>
    <row r="1" spans="1:4" ht="26" x14ac:dyDescent="0.6">
      <c r="A1" s="172" t="s">
        <v>359</v>
      </c>
    </row>
    <row r="2" spans="1:4" x14ac:dyDescent="0.35">
      <c r="A2" t="s">
        <v>219</v>
      </c>
    </row>
    <row r="3" spans="1:4" x14ac:dyDescent="0.35">
      <c r="A3" t="s">
        <v>2</v>
      </c>
    </row>
    <row r="4" spans="1:4" x14ac:dyDescent="0.35">
      <c r="A4" t="s">
        <v>361</v>
      </c>
    </row>
    <row r="5" spans="1:4" x14ac:dyDescent="0.35">
      <c r="A5" s="24" t="s">
        <v>360</v>
      </c>
      <c r="B5" s="24"/>
      <c r="C5" s="92"/>
      <c r="D5" s="92"/>
    </row>
    <row r="7" spans="1:4" ht="58" x14ac:dyDescent="0.35">
      <c r="A7" s="173" t="s">
        <v>28</v>
      </c>
      <c r="B7" s="174" t="s">
        <v>362</v>
      </c>
      <c r="C7" s="174" t="s">
        <v>363</v>
      </c>
    </row>
    <row r="8" spans="1:4" x14ac:dyDescent="0.35">
      <c r="A8" s="175" t="s">
        <v>70</v>
      </c>
      <c r="B8" s="176" t="s">
        <v>364</v>
      </c>
      <c r="C8" s="177">
        <v>21265</v>
      </c>
    </row>
    <row r="9" spans="1:4" x14ac:dyDescent="0.35">
      <c r="A9" s="175" t="s">
        <v>70</v>
      </c>
      <c r="B9" s="176" t="s">
        <v>286</v>
      </c>
      <c r="C9" s="177">
        <v>21265</v>
      </c>
    </row>
    <row r="10" spans="1:4" x14ac:dyDescent="0.35">
      <c r="A10" s="178"/>
      <c r="B10" s="179" t="s">
        <v>69</v>
      </c>
      <c r="C10" s="180">
        <f>SUM(C8:C9)</f>
        <v>42530</v>
      </c>
    </row>
    <row r="11" spans="1:4" x14ac:dyDescent="0.35">
      <c r="A11" s="175" t="s">
        <v>75</v>
      </c>
      <c r="B11" s="176" t="s">
        <v>365</v>
      </c>
      <c r="C11" s="177">
        <v>11530</v>
      </c>
    </row>
    <row r="12" spans="1:4" x14ac:dyDescent="0.35">
      <c r="A12" s="175" t="s">
        <v>75</v>
      </c>
      <c r="B12" s="176" t="s">
        <v>290</v>
      </c>
      <c r="C12" s="177">
        <v>27385</v>
      </c>
    </row>
    <row r="13" spans="1:4" x14ac:dyDescent="0.35">
      <c r="A13" s="175" t="s">
        <v>75</v>
      </c>
      <c r="B13" s="176" t="s">
        <v>366</v>
      </c>
      <c r="C13" s="177">
        <v>25325</v>
      </c>
    </row>
    <row r="14" spans="1:4" x14ac:dyDescent="0.35">
      <c r="A14" s="178"/>
      <c r="B14" s="179" t="s">
        <v>74</v>
      </c>
      <c r="C14" s="180">
        <f>SUM(C11:C13)</f>
        <v>64240</v>
      </c>
    </row>
    <row r="15" spans="1:4" x14ac:dyDescent="0.35">
      <c r="A15" s="175" t="s">
        <v>32</v>
      </c>
      <c r="B15" s="176" t="s">
        <v>292</v>
      </c>
      <c r="C15" s="177">
        <v>48405</v>
      </c>
    </row>
    <row r="16" spans="1:4" x14ac:dyDescent="0.35">
      <c r="A16" s="175" t="s">
        <v>32</v>
      </c>
      <c r="B16" s="176" t="s">
        <v>294</v>
      </c>
      <c r="C16" s="177">
        <v>28005</v>
      </c>
    </row>
    <row r="17" spans="1:3" x14ac:dyDescent="0.35">
      <c r="A17" s="178"/>
      <c r="B17" s="179" t="s">
        <v>82</v>
      </c>
      <c r="C17" s="180">
        <f>SUM(C15:C16)</f>
        <v>76410</v>
      </c>
    </row>
    <row r="18" spans="1:3" x14ac:dyDescent="0.35">
      <c r="A18" s="175" t="s">
        <v>35</v>
      </c>
      <c r="B18" s="176" t="s">
        <v>296</v>
      </c>
      <c r="C18" s="177">
        <v>25565</v>
      </c>
    </row>
    <row r="19" spans="1:3" x14ac:dyDescent="0.35">
      <c r="A19" s="175" t="s">
        <v>35</v>
      </c>
      <c r="B19" s="176" t="s">
        <v>298</v>
      </c>
      <c r="C19" s="177">
        <v>32470</v>
      </c>
    </row>
    <row r="20" spans="1:3" ht="29" x14ac:dyDescent="0.35">
      <c r="A20" s="175" t="s">
        <v>35</v>
      </c>
      <c r="B20" s="176" t="s">
        <v>367</v>
      </c>
      <c r="C20" s="177">
        <v>19845</v>
      </c>
    </row>
    <row r="21" spans="1:3" x14ac:dyDescent="0.35">
      <c r="A21" s="178"/>
      <c r="B21" s="179" t="s">
        <v>368</v>
      </c>
      <c r="C21" s="180">
        <f>SUM(C18:C20)</f>
        <v>77880</v>
      </c>
    </row>
    <row r="22" spans="1:3" x14ac:dyDescent="0.35">
      <c r="A22" s="175" t="s">
        <v>102</v>
      </c>
      <c r="B22" s="176" t="s">
        <v>369</v>
      </c>
      <c r="C22" s="177">
        <v>36460</v>
      </c>
    </row>
    <row r="23" spans="1:3" x14ac:dyDescent="0.35">
      <c r="A23" s="175" t="s">
        <v>102</v>
      </c>
      <c r="B23" s="176" t="s">
        <v>370</v>
      </c>
      <c r="C23" s="177">
        <v>19985</v>
      </c>
    </row>
    <row r="24" spans="1:3" x14ac:dyDescent="0.35">
      <c r="A24" s="178"/>
      <c r="B24" s="179" t="s">
        <v>101</v>
      </c>
      <c r="C24" s="180">
        <f>SUM(C22:C23)</f>
        <v>56445</v>
      </c>
    </row>
    <row r="25" spans="1:3" x14ac:dyDescent="0.35">
      <c r="A25" s="175" t="s">
        <v>39</v>
      </c>
      <c r="B25" s="176" t="s">
        <v>371</v>
      </c>
      <c r="C25" s="177">
        <v>49330</v>
      </c>
    </row>
    <row r="26" spans="1:3" x14ac:dyDescent="0.35">
      <c r="A26" s="175" t="s">
        <v>39</v>
      </c>
      <c r="B26" s="176" t="s">
        <v>372</v>
      </c>
      <c r="C26" s="177">
        <v>28760</v>
      </c>
    </row>
    <row r="27" spans="1:3" x14ac:dyDescent="0.35">
      <c r="A27" s="175" t="s">
        <v>39</v>
      </c>
      <c r="B27" s="176" t="s">
        <v>373</v>
      </c>
      <c r="C27" s="177">
        <v>49055</v>
      </c>
    </row>
    <row r="28" spans="1:3" x14ac:dyDescent="0.35">
      <c r="A28" s="178"/>
      <c r="B28" s="179" t="s">
        <v>108</v>
      </c>
      <c r="C28" s="180">
        <f>SUM(C25:C27)</f>
        <v>127145</v>
      </c>
    </row>
    <row r="29" spans="1:3" x14ac:dyDescent="0.35">
      <c r="A29" s="175" t="s">
        <v>47</v>
      </c>
      <c r="B29" s="176" t="s">
        <v>374</v>
      </c>
      <c r="C29" s="177">
        <v>32390</v>
      </c>
    </row>
    <row r="30" spans="1:3" x14ac:dyDescent="0.35">
      <c r="A30" s="175" t="s">
        <v>47</v>
      </c>
      <c r="B30" s="176" t="s">
        <v>375</v>
      </c>
      <c r="C30" s="177">
        <v>40685</v>
      </c>
    </row>
    <row r="31" spans="1:3" x14ac:dyDescent="0.35">
      <c r="A31" s="178"/>
      <c r="B31" s="179" t="s">
        <v>136</v>
      </c>
      <c r="C31" s="180">
        <f>SUM(C29:C30)</f>
        <v>73075</v>
      </c>
    </row>
    <row r="32" spans="1:3" x14ac:dyDescent="0.35">
      <c r="A32" s="175" t="s">
        <v>59</v>
      </c>
      <c r="B32" s="176" t="s">
        <v>376</v>
      </c>
      <c r="C32" s="177">
        <v>32085</v>
      </c>
    </row>
    <row r="33" spans="1:3" x14ac:dyDescent="0.35">
      <c r="A33" s="178"/>
      <c r="B33" s="179" t="s">
        <v>143</v>
      </c>
      <c r="C33" s="180">
        <f>SUM(C32)</f>
        <v>32085</v>
      </c>
    </row>
    <row r="34" spans="1:3" x14ac:dyDescent="0.35">
      <c r="A34" s="175" t="s">
        <v>149</v>
      </c>
      <c r="B34" s="176" t="s">
        <v>377</v>
      </c>
      <c r="C34" s="177">
        <v>20285</v>
      </c>
    </row>
    <row r="35" spans="1:3" x14ac:dyDescent="0.35">
      <c r="A35" s="175" t="s">
        <v>149</v>
      </c>
      <c r="B35" s="176" t="s">
        <v>378</v>
      </c>
      <c r="C35" s="177">
        <v>21005</v>
      </c>
    </row>
    <row r="36" spans="1:3" x14ac:dyDescent="0.35">
      <c r="A36" s="178"/>
      <c r="B36" s="179" t="s">
        <v>148</v>
      </c>
      <c r="C36" s="180">
        <f>SUM(C34:C35)</f>
        <v>41290</v>
      </c>
    </row>
    <row r="37" spans="1:3" x14ac:dyDescent="0.35">
      <c r="A37" s="175" t="s">
        <v>158</v>
      </c>
      <c r="B37" s="176" t="s">
        <v>258</v>
      </c>
      <c r="C37" s="177">
        <v>23570</v>
      </c>
    </row>
    <row r="38" spans="1:3" x14ac:dyDescent="0.35">
      <c r="A38" s="175" t="s">
        <v>158</v>
      </c>
      <c r="B38" s="176" t="s">
        <v>379</v>
      </c>
      <c r="C38" s="177">
        <v>16010</v>
      </c>
    </row>
    <row r="39" spans="1:3" x14ac:dyDescent="0.35">
      <c r="A39" s="178"/>
      <c r="B39" s="179" t="s">
        <v>157</v>
      </c>
      <c r="C39" s="180">
        <f>SUM(C37:C38)</f>
        <v>39580</v>
      </c>
    </row>
    <row r="40" spans="1:3" x14ac:dyDescent="0.35">
      <c r="A40" s="175" t="s">
        <v>165</v>
      </c>
      <c r="B40" s="176" t="s">
        <v>380</v>
      </c>
      <c r="C40" s="177">
        <v>28545</v>
      </c>
    </row>
    <row r="41" spans="1:3" x14ac:dyDescent="0.35">
      <c r="A41" s="175" t="s">
        <v>165</v>
      </c>
      <c r="B41" s="176" t="s">
        <v>262</v>
      </c>
      <c r="C41" s="177">
        <v>27755</v>
      </c>
    </row>
    <row r="42" spans="1:3" x14ac:dyDescent="0.35">
      <c r="A42" s="175" t="s">
        <v>165</v>
      </c>
      <c r="B42" s="176" t="s">
        <v>261</v>
      </c>
      <c r="C42" s="177">
        <v>41365</v>
      </c>
    </row>
    <row r="43" spans="1:3" x14ac:dyDescent="0.35">
      <c r="A43" s="178"/>
      <c r="B43" s="179" t="s">
        <v>164</v>
      </c>
      <c r="C43" s="180">
        <f>SUM(C40:C42)</f>
        <v>97665</v>
      </c>
    </row>
    <row r="44" spans="1:3" x14ac:dyDescent="0.35">
      <c r="A44" s="175" t="s">
        <v>171</v>
      </c>
      <c r="B44" s="176" t="s">
        <v>381</v>
      </c>
      <c r="C44" s="177">
        <v>32665</v>
      </c>
    </row>
    <row r="45" spans="1:3" x14ac:dyDescent="0.35">
      <c r="A45" s="178"/>
      <c r="B45" s="179" t="s">
        <v>170</v>
      </c>
      <c r="C45" s="180">
        <f>SUM(C44)</f>
        <v>32665</v>
      </c>
    </row>
    <row r="46" spans="1:3" x14ac:dyDescent="0.35">
      <c r="A46" s="175" t="s">
        <v>176</v>
      </c>
      <c r="B46" s="176" t="s">
        <v>382</v>
      </c>
      <c r="C46" s="177">
        <v>33320</v>
      </c>
    </row>
    <row r="47" spans="1:3" x14ac:dyDescent="0.35">
      <c r="A47" s="178"/>
      <c r="B47" s="179" t="s">
        <v>175</v>
      </c>
      <c r="C47" s="180">
        <f>SUM(C46)</f>
        <v>33320</v>
      </c>
    </row>
    <row r="48" spans="1:3" x14ac:dyDescent="0.35">
      <c r="A48" s="175" t="s">
        <v>181</v>
      </c>
      <c r="B48" s="176" t="s">
        <v>383</v>
      </c>
      <c r="C48" s="177">
        <v>40565</v>
      </c>
    </row>
    <row r="49" spans="1:3" x14ac:dyDescent="0.35">
      <c r="A49" s="175" t="s">
        <v>181</v>
      </c>
      <c r="B49" s="176" t="s">
        <v>384</v>
      </c>
      <c r="C49" s="177">
        <v>32470</v>
      </c>
    </row>
    <row r="50" spans="1:3" x14ac:dyDescent="0.35">
      <c r="A50" s="178"/>
      <c r="B50" s="179" t="s">
        <v>180</v>
      </c>
      <c r="C50" s="180">
        <f>SUM(C48:C49)</f>
        <v>73035</v>
      </c>
    </row>
    <row r="51" spans="1:3" x14ac:dyDescent="0.35">
      <c r="A51" s="175" t="s">
        <v>188</v>
      </c>
      <c r="B51" s="176" t="s">
        <v>385</v>
      </c>
      <c r="C51" s="177">
        <v>32975</v>
      </c>
    </row>
    <row r="52" spans="1:3" x14ac:dyDescent="0.35">
      <c r="A52" s="175" t="s">
        <v>188</v>
      </c>
      <c r="B52" s="176" t="s">
        <v>386</v>
      </c>
      <c r="C52" s="177">
        <v>33155</v>
      </c>
    </row>
    <row r="53" spans="1:3" x14ac:dyDescent="0.35">
      <c r="A53" s="175" t="s">
        <v>188</v>
      </c>
      <c r="B53" s="176" t="s">
        <v>274</v>
      </c>
      <c r="C53" s="177">
        <v>24440</v>
      </c>
    </row>
    <row r="54" spans="1:3" x14ac:dyDescent="0.35">
      <c r="A54" s="175" t="s">
        <v>188</v>
      </c>
      <c r="B54" s="176" t="s">
        <v>351</v>
      </c>
      <c r="C54" s="177">
        <v>42065</v>
      </c>
    </row>
    <row r="55" spans="1:3" x14ac:dyDescent="0.35">
      <c r="A55" s="178"/>
      <c r="B55" s="179" t="s">
        <v>187</v>
      </c>
      <c r="C55" s="180">
        <f>SUM(C51:C54)</f>
        <v>132635</v>
      </c>
    </row>
    <row r="56" spans="1:3" x14ac:dyDescent="0.35">
      <c r="A56" s="181"/>
      <c r="B56" s="182" t="s">
        <v>387</v>
      </c>
      <c r="C56" s="183">
        <f>SUM(C55,C50,C47,C45,C43,C39,C36,C33,C31,C28,C24,C21,C17,C14,C10)</f>
        <v>1000000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58F5F-A2BA-4FB8-BE0C-66CC1B02267B}">
  <dimension ref="A1:D64"/>
  <sheetViews>
    <sheetView workbookViewId="0">
      <selection sqref="A1:A5"/>
    </sheetView>
  </sheetViews>
  <sheetFormatPr baseColWidth="10" defaultRowHeight="14.5" x14ac:dyDescent="0.35"/>
  <cols>
    <col min="1" max="1" width="14" customWidth="1"/>
    <col min="2" max="2" width="55.26953125" customWidth="1"/>
    <col min="3" max="3" width="19.26953125" customWidth="1"/>
    <col min="4" max="4" width="15.1796875" customWidth="1"/>
  </cols>
  <sheetData>
    <row r="1" spans="1:4" ht="26" x14ac:dyDescent="0.6">
      <c r="A1" s="172" t="s">
        <v>24</v>
      </c>
    </row>
    <row r="2" spans="1:4" x14ac:dyDescent="0.35">
      <c r="A2" t="s">
        <v>219</v>
      </c>
    </row>
    <row r="3" spans="1:4" x14ac:dyDescent="0.35">
      <c r="A3" t="s">
        <v>2</v>
      </c>
    </row>
    <row r="4" spans="1:4" x14ac:dyDescent="0.35">
      <c r="A4" t="s">
        <v>358</v>
      </c>
    </row>
    <row r="5" spans="1:4" x14ac:dyDescent="0.35">
      <c r="A5" s="24" t="s">
        <v>357</v>
      </c>
      <c r="B5" s="24"/>
    </row>
    <row r="8" spans="1:4" ht="15" thickBot="1" x14ac:dyDescent="0.4"/>
    <row r="9" spans="1:4" ht="29" x14ac:dyDescent="0.35">
      <c r="A9" s="144" t="s">
        <v>28</v>
      </c>
      <c r="B9" s="145" t="s">
        <v>281</v>
      </c>
      <c r="C9" s="145" t="s">
        <v>282</v>
      </c>
      <c r="D9" s="146" t="s">
        <v>283</v>
      </c>
    </row>
    <row r="10" spans="1:4" x14ac:dyDescent="0.35">
      <c r="A10" s="147" t="s">
        <v>70</v>
      </c>
      <c r="B10" s="148" t="s">
        <v>284</v>
      </c>
      <c r="C10" s="149" t="s">
        <v>285</v>
      </c>
      <c r="D10" s="150">
        <v>128018.07617817947</v>
      </c>
    </row>
    <row r="11" spans="1:4" x14ac:dyDescent="0.35">
      <c r="A11" s="147" t="s">
        <v>70</v>
      </c>
      <c r="B11" s="148" t="s">
        <v>286</v>
      </c>
      <c r="C11" s="149" t="s">
        <v>287</v>
      </c>
      <c r="D11" s="150">
        <v>87153.001936733373</v>
      </c>
    </row>
    <row r="12" spans="1:4" x14ac:dyDescent="0.35">
      <c r="A12" s="151" t="s">
        <v>69</v>
      </c>
      <c r="B12" s="152"/>
      <c r="C12" s="152"/>
      <c r="D12" s="153">
        <f>SUM(D10:D11)</f>
        <v>215171.07811491285</v>
      </c>
    </row>
    <row r="13" spans="1:4" x14ac:dyDescent="0.35">
      <c r="A13" s="147" t="s">
        <v>75</v>
      </c>
      <c r="B13" s="148" t="s">
        <v>288</v>
      </c>
      <c r="C13" s="149" t="s">
        <v>289</v>
      </c>
      <c r="D13" s="150">
        <v>107449.9677211104</v>
      </c>
    </row>
    <row r="14" spans="1:4" x14ac:dyDescent="0.35">
      <c r="A14" s="147" t="s">
        <v>75</v>
      </c>
      <c r="B14" s="148" t="s">
        <v>290</v>
      </c>
      <c r="C14" s="149" t="s">
        <v>291</v>
      </c>
      <c r="D14" s="150">
        <v>87153.001936733373</v>
      </c>
    </row>
    <row r="15" spans="1:4" x14ac:dyDescent="0.35">
      <c r="A15" s="151" t="s">
        <v>74</v>
      </c>
      <c r="B15" s="152"/>
      <c r="C15" s="152"/>
      <c r="D15" s="153">
        <f>SUM(D13:D14)</f>
        <v>194602.96965784376</v>
      </c>
    </row>
    <row r="16" spans="1:4" x14ac:dyDescent="0.35">
      <c r="A16" s="147" t="s">
        <v>32</v>
      </c>
      <c r="B16" s="148" t="s">
        <v>292</v>
      </c>
      <c r="C16" s="149" t="s">
        <v>293</v>
      </c>
      <c r="D16" s="150">
        <v>121045.8360232408</v>
      </c>
    </row>
    <row r="17" spans="1:4" x14ac:dyDescent="0.35">
      <c r="A17" s="147" t="s">
        <v>32</v>
      </c>
      <c r="B17" s="148" t="s">
        <v>294</v>
      </c>
      <c r="C17" s="149" t="s">
        <v>295</v>
      </c>
      <c r="D17" s="150">
        <v>43576.500968366687</v>
      </c>
    </row>
    <row r="18" spans="1:4" x14ac:dyDescent="0.35">
      <c r="A18" s="151" t="s">
        <v>82</v>
      </c>
      <c r="B18" s="152"/>
      <c r="C18" s="152"/>
      <c r="D18" s="153">
        <f>SUM(D16:D17)</f>
        <v>164622.3369916075</v>
      </c>
    </row>
    <row r="19" spans="1:4" x14ac:dyDescent="0.35">
      <c r="A19" s="147" t="s">
        <v>35</v>
      </c>
      <c r="B19" s="148" t="s">
        <v>296</v>
      </c>
      <c r="C19" s="149" t="s">
        <v>297</v>
      </c>
      <c r="D19" s="150">
        <v>67785.668173014841</v>
      </c>
    </row>
    <row r="20" spans="1:4" x14ac:dyDescent="0.35">
      <c r="A20" s="147" t="s">
        <v>35</v>
      </c>
      <c r="B20" s="148" t="s">
        <v>298</v>
      </c>
      <c r="C20" s="149" t="s">
        <v>299</v>
      </c>
      <c r="D20" s="150">
        <v>116204.00258231116</v>
      </c>
    </row>
    <row r="21" spans="1:4" x14ac:dyDescent="0.35">
      <c r="A21" s="147" t="s">
        <v>35</v>
      </c>
      <c r="B21" s="148" t="s">
        <v>300</v>
      </c>
      <c r="C21" s="149" t="s">
        <v>301</v>
      </c>
      <c r="D21" s="150">
        <v>72627.501613944478</v>
      </c>
    </row>
    <row r="22" spans="1:4" x14ac:dyDescent="0.35">
      <c r="A22" s="151" t="s">
        <v>93</v>
      </c>
      <c r="B22" s="152"/>
      <c r="C22" s="152"/>
      <c r="D22" s="153">
        <f>SUM(D19:D21)</f>
        <v>256617.17236927047</v>
      </c>
    </row>
    <row r="23" spans="1:4" x14ac:dyDescent="0.35">
      <c r="A23" s="147" t="s">
        <v>102</v>
      </c>
      <c r="B23" s="148" t="s">
        <v>302</v>
      </c>
      <c r="C23" s="149" t="s">
        <v>303</v>
      </c>
      <c r="D23" s="150">
        <v>125887.66946417044</v>
      </c>
    </row>
    <row r="24" spans="1:4" x14ac:dyDescent="0.35">
      <c r="A24" s="147" t="s">
        <v>102</v>
      </c>
      <c r="B24" s="148" t="s">
        <v>304</v>
      </c>
      <c r="C24" s="149" t="s">
        <v>305</v>
      </c>
      <c r="D24" s="150">
        <v>96836.668818592647</v>
      </c>
    </row>
    <row r="25" spans="1:4" x14ac:dyDescent="0.35">
      <c r="A25" s="151" t="s">
        <v>101</v>
      </c>
      <c r="B25" s="152"/>
      <c r="C25" s="152"/>
      <c r="D25" s="153">
        <f>SUM(D23:D24)</f>
        <v>222724.33828276308</v>
      </c>
    </row>
    <row r="26" spans="1:4" x14ac:dyDescent="0.35">
      <c r="A26" s="147" t="s">
        <v>39</v>
      </c>
      <c r="B26" s="148" t="s">
        <v>306</v>
      </c>
      <c r="C26" s="149" t="s">
        <v>307</v>
      </c>
      <c r="D26" s="150">
        <v>125887.66946417044</v>
      </c>
    </row>
    <row r="27" spans="1:4" x14ac:dyDescent="0.35">
      <c r="A27" s="147" t="s">
        <v>39</v>
      </c>
      <c r="B27" s="148" t="s">
        <v>308</v>
      </c>
      <c r="C27" s="149" t="s">
        <v>309</v>
      </c>
      <c r="D27" s="150">
        <v>72627.501613944478</v>
      </c>
    </row>
    <row r="28" spans="1:4" x14ac:dyDescent="0.35">
      <c r="A28" s="147" t="s">
        <v>39</v>
      </c>
      <c r="B28" s="148" t="s">
        <v>310</v>
      </c>
      <c r="C28" s="149" t="s">
        <v>311</v>
      </c>
      <c r="D28" s="150">
        <v>141381.53647514526</v>
      </c>
    </row>
    <row r="29" spans="1:4" x14ac:dyDescent="0.35">
      <c r="A29" s="151" t="s">
        <v>108</v>
      </c>
      <c r="B29" s="152"/>
      <c r="C29" s="152"/>
      <c r="D29" s="153">
        <f>SUM(D26:D28)</f>
        <v>339896.70755326014</v>
      </c>
    </row>
    <row r="30" spans="1:4" x14ac:dyDescent="0.35">
      <c r="A30" s="147" t="s">
        <v>47</v>
      </c>
      <c r="B30" s="148" t="s">
        <v>312</v>
      </c>
      <c r="C30" s="149" t="s">
        <v>313</v>
      </c>
      <c r="D30" s="150">
        <v>135571.33634602968</v>
      </c>
    </row>
    <row r="31" spans="1:4" x14ac:dyDescent="0.35">
      <c r="A31" s="147" t="s">
        <v>47</v>
      </c>
      <c r="B31" s="148" t="s">
        <v>314</v>
      </c>
      <c r="C31" s="149" t="s">
        <v>315</v>
      </c>
      <c r="D31" s="150">
        <v>77469.335054874115</v>
      </c>
    </row>
    <row r="32" spans="1:4" x14ac:dyDescent="0.35">
      <c r="A32" s="147" t="s">
        <v>47</v>
      </c>
      <c r="B32" s="148" t="s">
        <v>316</v>
      </c>
      <c r="C32" s="149" t="s">
        <v>317</v>
      </c>
      <c r="D32" s="150">
        <v>169948.35377663007</v>
      </c>
    </row>
    <row r="33" spans="1:4" x14ac:dyDescent="0.35">
      <c r="A33" s="154" t="s">
        <v>136</v>
      </c>
      <c r="B33" s="155"/>
      <c r="C33" s="155"/>
      <c r="D33" s="153">
        <f>SUM(D30:D32)</f>
        <v>382989.02517753385</v>
      </c>
    </row>
    <row r="34" spans="1:4" x14ac:dyDescent="0.35">
      <c r="A34" s="147" t="s">
        <v>59</v>
      </c>
      <c r="B34" s="148" t="s">
        <v>318</v>
      </c>
      <c r="C34" s="149" t="s">
        <v>319</v>
      </c>
      <c r="D34" s="150">
        <v>111362.16914138154</v>
      </c>
    </row>
    <row r="35" spans="1:4" x14ac:dyDescent="0.35">
      <c r="A35" s="154" t="s">
        <v>143</v>
      </c>
      <c r="B35" s="155"/>
      <c r="C35" s="155"/>
      <c r="D35" s="153">
        <f>SUM(D34:D34)</f>
        <v>111362.16914138154</v>
      </c>
    </row>
    <row r="36" spans="1:4" x14ac:dyDescent="0.35">
      <c r="A36" s="147" t="s">
        <v>149</v>
      </c>
      <c r="B36" s="148" t="s">
        <v>320</v>
      </c>
      <c r="C36" s="149" t="s">
        <v>321</v>
      </c>
      <c r="D36" s="150">
        <v>77469.335054874115</v>
      </c>
    </row>
    <row r="37" spans="1:4" x14ac:dyDescent="0.35">
      <c r="A37" s="147" t="s">
        <v>149</v>
      </c>
      <c r="B37" s="148" t="s">
        <v>322</v>
      </c>
      <c r="C37" s="149" t="s">
        <v>323</v>
      </c>
      <c r="D37" s="150">
        <v>87153.001936733373</v>
      </c>
    </row>
    <row r="38" spans="1:4" x14ac:dyDescent="0.35">
      <c r="A38" s="154" t="s">
        <v>148</v>
      </c>
      <c r="B38" s="155"/>
      <c r="C38" s="155"/>
      <c r="D38" s="153">
        <f>SUM(D36:D37)</f>
        <v>164622.3369916075</v>
      </c>
    </row>
    <row r="39" spans="1:4" x14ac:dyDescent="0.35">
      <c r="A39" s="156" t="s">
        <v>155</v>
      </c>
      <c r="B39" s="148" t="s">
        <v>324</v>
      </c>
      <c r="C39" s="149" t="s">
        <v>325</v>
      </c>
      <c r="D39" s="150">
        <v>48418.334409296323</v>
      </c>
    </row>
    <row r="40" spans="1:4" x14ac:dyDescent="0.35">
      <c r="A40" s="154" t="s">
        <v>326</v>
      </c>
      <c r="B40" s="155"/>
      <c r="C40" s="155"/>
      <c r="D40" s="153">
        <f>SUM(D39)</f>
        <v>48418.334409296323</v>
      </c>
    </row>
    <row r="41" spans="1:4" x14ac:dyDescent="0.35">
      <c r="A41" s="147" t="s">
        <v>158</v>
      </c>
      <c r="B41" s="148" t="s">
        <v>327</v>
      </c>
      <c r="C41" s="149" t="s">
        <v>328</v>
      </c>
      <c r="D41" s="150">
        <v>96836.668818592647</v>
      </c>
    </row>
    <row r="42" spans="1:4" x14ac:dyDescent="0.35">
      <c r="A42" s="147" t="s">
        <v>158</v>
      </c>
      <c r="B42" s="148" t="s">
        <v>329</v>
      </c>
      <c r="C42" s="149" t="s">
        <v>330</v>
      </c>
      <c r="D42" s="150">
        <v>48418.334409296323</v>
      </c>
    </row>
    <row r="43" spans="1:4" x14ac:dyDescent="0.35">
      <c r="A43" s="154" t="s">
        <v>157</v>
      </c>
      <c r="B43" s="155"/>
      <c r="C43" s="155"/>
      <c r="D43" s="153">
        <f>SUM(D41:D42)</f>
        <v>145255.00322788896</v>
      </c>
    </row>
    <row r="44" spans="1:4" x14ac:dyDescent="0.35">
      <c r="A44" s="147" t="s">
        <v>165</v>
      </c>
      <c r="B44" s="148" t="s">
        <v>331</v>
      </c>
      <c r="C44" s="149" t="s">
        <v>332</v>
      </c>
      <c r="D44" s="150">
        <v>72627.501613944478</v>
      </c>
    </row>
    <row r="45" spans="1:4" x14ac:dyDescent="0.35">
      <c r="A45" s="147" t="s">
        <v>165</v>
      </c>
      <c r="B45" s="148" t="s">
        <v>333</v>
      </c>
      <c r="C45" s="149" t="s">
        <v>334</v>
      </c>
      <c r="D45" s="150">
        <v>62943.834732085219</v>
      </c>
    </row>
    <row r="46" spans="1:4" x14ac:dyDescent="0.35">
      <c r="A46" s="147" t="s">
        <v>165</v>
      </c>
      <c r="B46" s="148" t="s">
        <v>335</v>
      </c>
      <c r="C46" s="149" t="s">
        <v>336</v>
      </c>
      <c r="D46" s="150">
        <v>87153.001936733373</v>
      </c>
    </row>
    <row r="47" spans="1:4" x14ac:dyDescent="0.35">
      <c r="A47" s="151" t="s">
        <v>164</v>
      </c>
      <c r="B47" s="152"/>
      <c r="C47" s="152"/>
      <c r="D47" s="153">
        <f>SUM(D44:D46)</f>
        <v>222724.33828276308</v>
      </c>
    </row>
    <row r="48" spans="1:4" x14ac:dyDescent="0.35">
      <c r="A48" s="147" t="s">
        <v>171</v>
      </c>
      <c r="B48" s="148" t="s">
        <v>337</v>
      </c>
      <c r="C48" s="149" t="s">
        <v>338</v>
      </c>
      <c r="D48" s="150">
        <v>145255.00322788896</v>
      </c>
    </row>
    <row r="49" spans="1:4" x14ac:dyDescent="0.35">
      <c r="A49" s="151" t="s">
        <v>170</v>
      </c>
      <c r="B49" s="152"/>
      <c r="C49" s="152"/>
      <c r="D49" s="153">
        <f>SUM(D48:D48)</f>
        <v>145255.00322788896</v>
      </c>
    </row>
    <row r="50" spans="1:4" x14ac:dyDescent="0.35">
      <c r="A50" s="147" t="s">
        <v>176</v>
      </c>
      <c r="B50" s="148" t="s">
        <v>339</v>
      </c>
      <c r="C50" s="149" t="s">
        <v>340</v>
      </c>
      <c r="D50" s="150">
        <v>87153.001936733373</v>
      </c>
    </row>
    <row r="51" spans="1:4" x14ac:dyDescent="0.35">
      <c r="A51" s="151" t="s">
        <v>175</v>
      </c>
      <c r="B51" s="152"/>
      <c r="C51" s="152"/>
      <c r="D51" s="153">
        <f>SUM(D50:D50)</f>
        <v>87153.001936733373</v>
      </c>
    </row>
    <row r="52" spans="1:4" x14ac:dyDescent="0.35">
      <c r="A52" s="147" t="s">
        <v>181</v>
      </c>
      <c r="B52" s="148" t="s">
        <v>341</v>
      </c>
      <c r="C52" s="149" t="s">
        <v>342</v>
      </c>
      <c r="D52" s="150">
        <v>145255.00322788896</v>
      </c>
    </row>
    <row r="53" spans="1:4" x14ac:dyDescent="0.35">
      <c r="A53" s="147" t="s">
        <v>181</v>
      </c>
      <c r="B53" s="148" t="s">
        <v>343</v>
      </c>
      <c r="C53" s="149" t="s">
        <v>344</v>
      </c>
      <c r="D53" s="157">
        <v>48418.334409296323</v>
      </c>
    </row>
    <row r="54" spans="1:4" x14ac:dyDescent="0.35">
      <c r="A54" s="151" t="s">
        <v>180</v>
      </c>
      <c r="B54" s="152"/>
      <c r="C54" s="152"/>
      <c r="D54" s="153">
        <f>SUM(D52:D53)</f>
        <v>193673.33763718529</v>
      </c>
    </row>
    <row r="55" spans="1:4" x14ac:dyDescent="0.35">
      <c r="A55" s="147" t="s">
        <v>188</v>
      </c>
      <c r="B55" s="148" t="s">
        <v>345</v>
      </c>
      <c r="C55" s="149" t="s">
        <v>346</v>
      </c>
      <c r="D55" s="150">
        <v>77469.335054874115</v>
      </c>
    </row>
    <row r="56" spans="1:4" x14ac:dyDescent="0.35">
      <c r="A56" s="147" t="s">
        <v>188</v>
      </c>
      <c r="B56" s="148" t="s">
        <v>347</v>
      </c>
      <c r="C56" s="149" t="s">
        <v>348</v>
      </c>
      <c r="D56" s="150">
        <v>154938.67010974823</v>
      </c>
    </row>
    <row r="57" spans="1:4" x14ac:dyDescent="0.35">
      <c r="A57" s="147" t="s">
        <v>188</v>
      </c>
      <c r="B57" s="148" t="s">
        <v>349</v>
      </c>
      <c r="C57" s="149" t="s">
        <v>350</v>
      </c>
      <c r="D57" s="150">
        <v>43576.500968366687</v>
      </c>
    </row>
    <row r="58" spans="1:4" x14ac:dyDescent="0.35">
      <c r="A58" s="158" t="s">
        <v>188</v>
      </c>
      <c r="B58" s="159" t="s">
        <v>351</v>
      </c>
      <c r="C58" s="160" t="s">
        <v>352</v>
      </c>
      <c r="D58" s="161">
        <v>193673.33763718529</v>
      </c>
    </row>
    <row r="59" spans="1:4" x14ac:dyDescent="0.35">
      <c r="A59" s="162" t="s">
        <v>187</v>
      </c>
      <c r="B59" s="163"/>
      <c r="C59" s="163"/>
      <c r="D59" s="153">
        <f>SUM(D55:D58)</f>
        <v>469657.84377017431</v>
      </c>
    </row>
    <row r="60" spans="1:4" x14ac:dyDescent="0.35">
      <c r="A60" s="162" t="s">
        <v>353</v>
      </c>
      <c r="B60" s="163"/>
      <c r="C60" s="163"/>
      <c r="D60" s="153">
        <v>30000</v>
      </c>
    </row>
    <row r="61" spans="1:4" x14ac:dyDescent="0.35">
      <c r="A61" s="162" t="s">
        <v>354</v>
      </c>
      <c r="B61" s="163"/>
      <c r="C61" s="163"/>
      <c r="D61" s="153">
        <v>30000</v>
      </c>
    </row>
    <row r="62" spans="1:4" x14ac:dyDescent="0.35">
      <c r="A62" s="164" t="s">
        <v>355</v>
      </c>
      <c r="B62" s="165"/>
      <c r="C62" s="165"/>
      <c r="D62" s="153">
        <v>30000</v>
      </c>
    </row>
    <row r="63" spans="1:4" x14ac:dyDescent="0.35">
      <c r="A63" s="166" t="s">
        <v>280</v>
      </c>
      <c r="B63" s="167"/>
      <c r="C63" s="100" t="s">
        <v>356</v>
      </c>
      <c r="D63" s="168">
        <v>145255.00322788896</v>
      </c>
    </row>
    <row r="64" spans="1:4" ht="15" thickBot="1" x14ac:dyDescent="0.4">
      <c r="A64" s="169" t="s">
        <v>63</v>
      </c>
      <c r="B64" s="170"/>
      <c r="C64" s="170"/>
      <c r="D64" s="171">
        <v>3599999.9999999995</v>
      </c>
    </row>
  </sheetData>
  <mergeCells count="21">
    <mergeCell ref="A62:C62"/>
    <mergeCell ref="A63:B63"/>
    <mergeCell ref="A64:C64"/>
    <mergeCell ref="A49:C49"/>
    <mergeCell ref="A51:C51"/>
    <mergeCell ref="A54:C54"/>
    <mergeCell ref="A59:C59"/>
    <mergeCell ref="A60:C60"/>
    <mergeCell ref="A61:C61"/>
    <mergeCell ref="A33:C33"/>
    <mergeCell ref="A35:C35"/>
    <mergeCell ref="A38:C38"/>
    <mergeCell ref="A40:C40"/>
    <mergeCell ref="A43:C43"/>
    <mergeCell ref="A47:C47"/>
    <mergeCell ref="A12:C12"/>
    <mergeCell ref="A15:C15"/>
    <mergeCell ref="A18:C18"/>
    <mergeCell ref="A22:C22"/>
    <mergeCell ref="A25:C25"/>
    <mergeCell ref="A29:C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MH1 - Conso</vt:lpstr>
      <vt:lpstr>MH1-Conso-Répart 22-23</vt:lpstr>
      <vt:lpstr>MH1-Dév</vt:lpstr>
      <vt:lpstr>MH1-Dév-Répart 22-23</vt:lpstr>
      <vt:lpstr>MH2-Dév</vt:lpstr>
      <vt:lpstr>MH2-Dév-Répart 22-23</vt:lpstr>
      <vt:lpstr>Conjoint-Répar</vt:lpstr>
      <vt:lpstr>Conjoint 20-21</vt:lpstr>
      <vt:lpstr>Conjoint 21-22</vt:lpstr>
      <vt:lpstr>Conjo 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</dc:creator>
  <cp:lastModifiedBy>CaroM MSSS</cp:lastModifiedBy>
  <dcterms:created xsi:type="dcterms:W3CDTF">2023-10-23T20:58:34Z</dcterms:created>
  <dcterms:modified xsi:type="dcterms:W3CDTF">2023-10-26T15:35:33Z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d8d5d-78e2-4a62-9fcd-016eb5e4c57c_Enabled">
    <vt:lpwstr>true</vt:lpwstr>
  </property>
  <property fmtid="{D5CDD505-2E9C-101B-9397-08002B2CF9AE}" pid="3" name="MSIP_Label_6a7d8d5d-78e2-4a62-9fcd-016eb5e4c57c_SetDate">
    <vt:lpwstr>2023-10-23T20:58:40Z</vt:lpwstr>
  </property>
  <property fmtid="{D5CDD505-2E9C-101B-9397-08002B2CF9AE}" pid="4" name="MSIP_Label_6a7d8d5d-78e2-4a62-9fcd-016eb5e4c57c_Method">
    <vt:lpwstr>Standard</vt:lpwstr>
  </property>
  <property fmtid="{D5CDD505-2E9C-101B-9397-08002B2CF9AE}" pid="5" name="MSIP_Label_6a7d8d5d-78e2-4a62-9fcd-016eb5e4c57c_Name">
    <vt:lpwstr>Général</vt:lpwstr>
  </property>
  <property fmtid="{D5CDD505-2E9C-101B-9397-08002B2CF9AE}" pid="6" name="MSIP_Label_6a7d8d5d-78e2-4a62-9fcd-016eb5e4c57c_SiteId">
    <vt:lpwstr>06e1fe28-5f8b-4075-bf6c-ae24be1a7992</vt:lpwstr>
  </property>
  <property fmtid="{D5CDD505-2E9C-101B-9397-08002B2CF9AE}" pid="7" name="MSIP_Label_6a7d8d5d-78e2-4a62-9fcd-016eb5e4c57c_ActionId">
    <vt:lpwstr>3dcf4621-4df4-4987-8cd3-a06164d78624</vt:lpwstr>
  </property>
  <property fmtid="{D5CDD505-2E9C-101B-9397-08002B2CF9AE}" pid="8" name="MSIP_Label_6a7d8d5d-78e2-4a62-9fcd-016eb5e4c57c_ContentBits">
    <vt:lpwstr>0</vt:lpwstr>
  </property>
</Properties>
</file>