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RP\N\1\D\Accès\Accès 2023-2024\23-24.138 Paquette\POUR PUBLICATION\"/>
    </mc:Choice>
  </mc:AlternateContent>
  <xr:revisionPtr revIDLastSave="0" documentId="8_{89F4A7A5-65D6-443C-8FA8-5CB452A88F6F}" xr6:coauthVersionLast="47" xr6:coauthVersionMax="47" xr10:uidLastSave="{00000000-0000-0000-0000-000000000000}"/>
  <bookViews>
    <workbookView xWindow="28680" yWindow="-120" windowWidth="29040" windowHeight="15840" xr2:uid="{7F6BAB15-8F78-4F6C-8F20-5C287F53489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2" i="1"/>
  <c r="D14" i="1"/>
  <c r="D12" i="1"/>
  <c r="C14" i="1"/>
  <c r="C12" i="1"/>
  <c r="C6" i="1"/>
  <c r="E8" i="1"/>
  <c r="E7" i="1"/>
  <c r="E4" i="1"/>
  <c r="D8" i="1"/>
  <c r="D7" i="1"/>
  <c r="D4" i="1"/>
  <c r="C8" i="1"/>
  <c r="C7" i="1"/>
  <c r="C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Saad</author>
  </authors>
  <commentList>
    <comment ref="C9" authorId="0" shapeId="0" xr:uid="{A8B0FC44-BB9C-453B-BB03-56C844FFBF8E}">
      <text>
        <r>
          <rPr>
            <b/>
            <sz val="9"/>
            <color indexed="81"/>
            <rFont val="Tahoma"/>
            <charset val="1"/>
          </rPr>
          <t>Linda Saad:</t>
        </r>
        <r>
          <rPr>
            <sz val="9"/>
            <color indexed="81"/>
            <rFont val="Tahoma"/>
            <charset val="1"/>
          </rPr>
          <t xml:space="preserve">
Les détails par GMF n'étaient pas disponibles</t>
        </r>
      </text>
    </comment>
    <comment ref="C10" authorId="0" shapeId="0" xr:uid="{AF889FE4-34F5-41B8-93B0-A7988D277602}">
      <text>
        <r>
          <rPr>
            <b/>
            <sz val="9"/>
            <color indexed="81"/>
            <rFont val="Tahoma"/>
            <charset val="1"/>
          </rPr>
          <t>Linda Saad:</t>
        </r>
        <r>
          <rPr>
            <sz val="9"/>
            <color indexed="81"/>
            <rFont val="Tahoma"/>
            <charset val="1"/>
          </rPr>
          <t xml:space="preserve">
Les détails par GMF n'étaient pas disponibles</t>
        </r>
      </text>
    </comment>
    <comment ref="C11" authorId="0" shapeId="0" xr:uid="{E8286CA8-025A-41B0-A8CA-80F8B4590B59}">
      <text>
        <r>
          <rPr>
            <b/>
            <sz val="9"/>
            <color indexed="81"/>
            <rFont val="Tahoma"/>
            <charset val="1"/>
          </rPr>
          <t>Linda Saad:</t>
        </r>
        <r>
          <rPr>
            <sz val="9"/>
            <color indexed="81"/>
            <rFont val="Tahoma"/>
            <charset val="1"/>
          </rPr>
          <t xml:space="preserve">
pas de soutien à la pratique pour cette période-ci</t>
        </r>
      </text>
    </comment>
    <comment ref="F11" authorId="0" shapeId="0" xr:uid="{1D78F8C0-177E-400A-B13B-C2927FAFC874}">
      <text>
        <r>
          <rPr>
            <b/>
            <sz val="9"/>
            <color indexed="81"/>
            <rFont val="Tahoma"/>
            <family val="2"/>
          </rPr>
          <t>Linda Saad:</t>
        </r>
        <r>
          <rPr>
            <sz val="9"/>
            <color indexed="81"/>
            <rFont val="Tahoma"/>
            <family val="2"/>
          </rPr>
          <t xml:space="preserve">
ce montant a été payé à l'établissement inclut celui versé aux GMF publics, mixtes et privés</t>
        </r>
      </text>
    </comment>
  </commentList>
</comments>
</file>

<file path=xl/sharedStrings.xml><?xml version="1.0" encoding="utf-8"?>
<sst xmlns="http://schemas.openxmlformats.org/spreadsheetml/2006/main" count="29" uniqueCount="22">
  <si>
    <t>Privé</t>
  </si>
  <si>
    <t>Mixte</t>
  </si>
  <si>
    <t>Public</t>
  </si>
  <si>
    <t>2020-2021</t>
  </si>
  <si>
    <t>2021-2022</t>
  </si>
  <si>
    <t>2022-2023</t>
  </si>
  <si>
    <t>GMF</t>
  </si>
  <si>
    <t>Opérations et administration</t>
  </si>
  <si>
    <t xml:space="preserve">Aménagement </t>
  </si>
  <si>
    <t xml:space="preserve">Soutien à la pratique </t>
  </si>
  <si>
    <t xml:space="preserve">Autres professionnels </t>
  </si>
  <si>
    <t xml:space="preserve">Travailleurs sociaux </t>
  </si>
  <si>
    <t xml:space="preserve">Infirmières cliniciennes </t>
  </si>
  <si>
    <t xml:space="preserve">Pharmacien </t>
  </si>
  <si>
    <t xml:space="preserve">Démarrage </t>
  </si>
  <si>
    <t xml:space="preserve">Fonctionnement </t>
  </si>
  <si>
    <t>Personnel infirmier et prélèvements</t>
  </si>
  <si>
    <t>GMF-AR</t>
  </si>
  <si>
    <t>Programme</t>
  </si>
  <si>
    <t>Poste budgétaire</t>
  </si>
  <si>
    <t xml:space="preserve">*Veuillez noter qu'il n'a pas de montant annuel de tout autre type de financement versé par le MSSS aux GMF-R. </t>
  </si>
  <si>
    <r>
      <rPr>
        <b/>
        <sz val="11"/>
        <rFont val="Calibri"/>
        <family val="2"/>
        <scheme val="minor"/>
      </rPr>
      <t xml:space="preserve">*Par ailleurs, nous avons ajouté les montants versés </t>
    </r>
    <r>
      <rPr>
        <b/>
        <u/>
        <sz val="11"/>
        <rFont val="Calibri"/>
        <family val="2"/>
        <scheme val="minor"/>
      </rPr>
      <t>aux établissements</t>
    </r>
    <r>
      <rPr>
        <b/>
        <sz val="11"/>
        <rFont val="Calibri"/>
        <family val="2"/>
        <scheme val="minor"/>
      </rPr>
      <t xml:space="preserve"> permettant l’octroi de ressources professionnelles en GMF (lignes 8, 9 et 10), ainsi qu’en GMF-AR (ligne 14). À noter que la ligne 14 intitulée « personnel infirmier et prélèvements » prend en compte également un soutien financier pour l’offre de service de prélèvements.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</si>
</sst>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0" fontId="6" fillId="0" borderId="0" xfId="0" applyFont="1" applyAlignment="1">
      <alignment horizontal="justify"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13" xfId="1" applyNumberFormat="1" applyFont="1" applyBorder="1" applyAlignment="1">
      <alignment horizontal="center" vertical="center"/>
    </xf>
    <xf numFmtId="164" fontId="0" fillId="0" borderId="14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164" fontId="0" fillId="0" borderId="14" xfId="1" applyNumberFormat="1" applyFont="1" applyBorder="1" applyAlignment="1">
      <alignment horizontal="center"/>
    </xf>
    <xf numFmtId="164" fontId="0" fillId="0" borderId="20" xfId="1" applyNumberFormat="1" applyFont="1" applyBorder="1" applyAlignment="1">
      <alignment horizontal="center" vertical="center" wrapText="1"/>
    </xf>
    <xf numFmtId="164" fontId="0" fillId="0" borderId="18" xfId="1" applyNumberFormat="1" applyFont="1" applyBorder="1" applyAlignment="1">
      <alignment horizontal="center" vertical="center" wrapText="1"/>
    </xf>
    <xf numFmtId="164" fontId="0" fillId="0" borderId="19" xfId="1" applyNumberFormat="1" applyFont="1" applyBorder="1" applyAlignment="1">
      <alignment horizontal="center" vertical="center" wrapText="1"/>
    </xf>
    <xf numFmtId="164" fontId="0" fillId="0" borderId="20" xfId="1" applyNumberFormat="1" applyFont="1" applyBorder="1" applyAlignment="1">
      <alignment horizontal="center" vertical="center"/>
    </xf>
    <xf numFmtId="164" fontId="0" fillId="0" borderId="18" xfId="1" applyNumberFormat="1" applyFont="1" applyBorder="1" applyAlignment="1">
      <alignment horizontal="center" vertical="center"/>
    </xf>
    <xf numFmtId="164" fontId="0" fillId="0" borderId="19" xfId="1" applyNumberFormat="1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FCC9E-B6D4-4B42-981F-7F3A4746E6F9}">
  <dimension ref="A2:Z19"/>
  <sheetViews>
    <sheetView tabSelected="1" workbookViewId="0">
      <selection activeCell="C22" sqref="C22"/>
    </sheetView>
  </sheetViews>
  <sheetFormatPr baseColWidth="10" defaultRowHeight="14.5" x14ac:dyDescent="0.35"/>
  <cols>
    <col min="2" max="2" width="30.1796875" bestFit="1" customWidth="1"/>
    <col min="3" max="3" width="15.1796875" bestFit="1" customWidth="1"/>
    <col min="4" max="5" width="14.1796875" bestFit="1" customWidth="1"/>
    <col min="6" max="7" width="15.1796875" bestFit="1" customWidth="1"/>
    <col min="8" max="8" width="14.1796875" bestFit="1" customWidth="1"/>
    <col min="9" max="10" width="15.1796875" bestFit="1" customWidth="1"/>
    <col min="11" max="11" width="14.1796875" bestFit="1" customWidth="1"/>
  </cols>
  <sheetData>
    <row r="2" spans="1:11" x14ac:dyDescent="0.35">
      <c r="A2" s="22" t="s">
        <v>18</v>
      </c>
      <c r="B2" s="24" t="s">
        <v>19</v>
      </c>
      <c r="C2" s="18" t="s">
        <v>3</v>
      </c>
      <c r="D2" s="18"/>
      <c r="E2" s="18"/>
      <c r="F2" s="18" t="s">
        <v>4</v>
      </c>
      <c r="G2" s="18"/>
      <c r="H2" s="18"/>
      <c r="I2" s="18" t="s">
        <v>5</v>
      </c>
      <c r="J2" s="18"/>
      <c r="K2" s="18"/>
    </row>
    <row r="3" spans="1:11" x14ac:dyDescent="0.35">
      <c r="A3" s="23"/>
      <c r="B3" s="25"/>
      <c r="C3" s="1" t="s">
        <v>0</v>
      </c>
      <c r="D3" s="1" t="s">
        <v>1</v>
      </c>
      <c r="E3" s="1" t="s">
        <v>2</v>
      </c>
      <c r="F3" s="1" t="s">
        <v>0</v>
      </c>
      <c r="G3" s="1" t="s">
        <v>1</v>
      </c>
      <c r="H3" s="1" t="s">
        <v>2</v>
      </c>
      <c r="I3" s="1" t="s">
        <v>0</v>
      </c>
      <c r="J3" s="1" t="s">
        <v>1</v>
      </c>
      <c r="K3" s="1" t="s">
        <v>2</v>
      </c>
    </row>
    <row r="4" spans="1:11" x14ac:dyDescent="0.35">
      <c r="A4" s="19" t="s">
        <v>6</v>
      </c>
      <c r="B4" s="3" t="s">
        <v>15</v>
      </c>
      <c r="C4" s="5">
        <f>19474466+31094905</f>
        <v>50569371</v>
      </c>
      <c r="D4" s="6">
        <f>4510337+7383240</f>
        <v>11893577</v>
      </c>
      <c r="E4" s="7">
        <f>2609934+4399843</f>
        <v>7009777</v>
      </c>
      <c r="F4" s="5">
        <v>56548942</v>
      </c>
      <c r="G4" s="6">
        <v>12366594</v>
      </c>
      <c r="H4" s="7">
        <v>8003679</v>
      </c>
      <c r="I4" s="5">
        <v>59168149</v>
      </c>
      <c r="J4" s="6">
        <v>12456873</v>
      </c>
      <c r="K4" s="7">
        <v>8470599</v>
      </c>
    </row>
    <row r="5" spans="1:11" x14ac:dyDescent="0.35">
      <c r="A5" s="20"/>
      <c r="B5" s="3" t="s">
        <v>8</v>
      </c>
      <c r="C5" s="8">
        <v>226479</v>
      </c>
      <c r="D5" s="9">
        <v>22981</v>
      </c>
      <c r="E5" s="10">
        <v>0</v>
      </c>
      <c r="F5" s="8">
        <v>277659</v>
      </c>
      <c r="G5" s="9">
        <v>6347</v>
      </c>
      <c r="H5" s="10">
        <v>0</v>
      </c>
      <c r="I5" s="8">
        <v>577650</v>
      </c>
      <c r="J5" s="9">
        <v>34480</v>
      </c>
      <c r="K5" s="10">
        <v>0</v>
      </c>
    </row>
    <row r="6" spans="1:11" x14ac:dyDescent="0.35">
      <c r="A6" s="20"/>
      <c r="B6" s="3" t="s">
        <v>14</v>
      </c>
      <c r="C6" s="8">
        <f>2479+2000</f>
        <v>4479</v>
      </c>
      <c r="D6" s="9">
        <v>0</v>
      </c>
      <c r="E6" s="10">
        <v>0</v>
      </c>
      <c r="F6" s="8">
        <v>22000</v>
      </c>
      <c r="G6" s="9">
        <v>0</v>
      </c>
      <c r="H6" s="10">
        <v>0</v>
      </c>
      <c r="I6" s="8">
        <v>5000</v>
      </c>
      <c r="J6" s="9">
        <v>0</v>
      </c>
      <c r="K6" s="10">
        <v>0</v>
      </c>
    </row>
    <row r="7" spans="1:11" x14ac:dyDescent="0.35">
      <c r="A7" s="20"/>
      <c r="B7" s="3" t="s">
        <v>13</v>
      </c>
      <c r="C7" s="8">
        <f>3939132+7280288</f>
        <v>11219420</v>
      </c>
      <c r="D7" s="9">
        <f>953840+1876435</f>
        <v>2830275</v>
      </c>
      <c r="E7" s="10">
        <f>453313+1023046</f>
        <v>1476359</v>
      </c>
      <c r="F7" s="8">
        <v>13986212</v>
      </c>
      <c r="G7" s="9">
        <v>3064786</v>
      </c>
      <c r="H7" s="10">
        <v>1982974</v>
      </c>
      <c r="I7" s="8">
        <v>15003073</v>
      </c>
      <c r="J7" s="9">
        <v>3465230</v>
      </c>
      <c r="K7" s="10">
        <v>2094231</v>
      </c>
    </row>
    <row r="8" spans="1:11" x14ac:dyDescent="0.35">
      <c r="A8" s="20"/>
      <c r="B8" s="3" t="s">
        <v>12</v>
      </c>
      <c r="C8" s="8">
        <f>19535725+30686861</f>
        <v>50222586</v>
      </c>
      <c r="D8" s="9">
        <f>4617756+7542174</f>
        <v>12159930</v>
      </c>
      <c r="E8" s="10">
        <f>2414522+3957170</f>
        <v>6371692</v>
      </c>
      <c r="F8" s="8">
        <v>57048986</v>
      </c>
      <c r="G8" s="9">
        <v>13120317</v>
      </c>
      <c r="H8" s="10">
        <v>7480540</v>
      </c>
      <c r="I8" s="8">
        <v>59687268</v>
      </c>
      <c r="J8" s="9">
        <v>13132716</v>
      </c>
      <c r="K8" s="10">
        <v>7717671</v>
      </c>
    </row>
    <row r="9" spans="1:11" x14ac:dyDescent="0.35">
      <c r="A9" s="20"/>
      <c r="B9" s="3" t="s">
        <v>11</v>
      </c>
      <c r="C9" s="32">
        <v>8950112</v>
      </c>
      <c r="D9" s="33"/>
      <c r="E9" s="34"/>
      <c r="F9" s="8">
        <v>8619577.5</v>
      </c>
      <c r="G9" s="9">
        <v>1942440</v>
      </c>
      <c r="H9" s="10">
        <v>1821037.5</v>
      </c>
      <c r="I9" s="8">
        <v>9559197</v>
      </c>
      <c r="J9" s="9">
        <v>1753535</v>
      </c>
      <c r="K9" s="10">
        <v>1795284</v>
      </c>
    </row>
    <row r="10" spans="1:11" x14ac:dyDescent="0.35">
      <c r="A10" s="20"/>
      <c r="B10" s="3" t="s">
        <v>10</v>
      </c>
      <c r="C10" s="35">
        <v>3898225</v>
      </c>
      <c r="D10" s="36"/>
      <c r="E10" s="37"/>
      <c r="F10" s="8">
        <v>3609270</v>
      </c>
      <c r="G10" s="9">
        <v>782008.5</v>
      </c>
      <c r="H10" s="10">
        <v>641648</v>
      </c>
      <c r="I10" s="8">
        <v>3855546</v>
      </c>
      <c r="J10" s="9">
        <v>765419</v>
      </c>
      <c r="K10" s="10">
        <v>661984</v>
      </c>
    </row>
    <row r="11" spans="1:11" x14ac:dyDescent="0.35">
      <c r="A11" s="21"/>
      <c r="B11" s="3" t="s">
        <v>9</v>
      </c>
      <c r="C11" s="29"/>
      <c r="D11" s="30"/>
      <c r="E11" s="31"/>
      <c r="F11" s="26">
        <v>8734818</v>
      </c>
      <c r="G11" s="27"/>
      <c r="H11" s="28"/>
      <c r="I11" s="11">
        <v>8532856</v>
      </c>
      <c r="J11" s="12">
        <v>1484984</v>
      </c>
      <c r="K11" s="13">
        <v>404057</v>
      </c>
    </row>
    <row r="12" spans="1:11" x14ac:dyDescent="0.35">
      <c r="A12" s="19" t="s">
        <v>17</v>
      </c>
      <c r="B12" s="2" t="s">
        <v>7</v>
      </c>
      <c r="C12" s="5">
        <f>1683818+2823176</f>
        <v>4506994</v>
      </c>
      <c r="D12" s="6">
        <f>101189+242800</f>
        <v>343989</v>
      </c>
      <c r="E12" s="7">
        <f>41320+82867</f>
        <v>124187</v>
      </c>
      <c r="F12" s="5">
        <v>4752555</v>
      </c>
      <c r="G12" s="6">
        <v>282020</v>
      </c>
      <c r="H12" s="7">
        <v>87448</v>
      </c>
      <c r="I12" s="5">
        <v>4420609</v>
      </c>
      <c r="J12" s="6">
        <v>0</v>
      </c>
      <c r="K12" s="7">
        <v>125145</v>
      </c>
    </row>
    <row r="13" spans="1:11" x14ac:dyDescent="0.35">
      <c r="A13" s="20"/>
      <c r="B13" s="3" t="s">
        <v>8</v>
      </c>
      <c r="C13" s="8">
        <v>0</v>
      </c>
      <c r="D13" s="9">
        <v>0</v>
      </c>
      <c r="E13" s="10">
        <v>0</v>
      </c>
      <c r="F13" s="8">
        <v>36159</v>
      </c>
      <c r="G13" s="9">
        <v>0</v>
      </c>
      <c r="H13" s="10">
        <v>0</v>
      </c>
      <c r="I13" s="8">
        <v>161107</v>
      </c>
      <c r="J13" s="9">
        <v>0</v>
      </c>
      <c r="K13" s="10">
        <v>0</v>
      </c>
    </row>
    <row r="14" spans="1:11" x14ac:dyDescent="0.35">
      <c r="A14" s="21"/>
      <c r="B14" s="4" t="s">
        <v>16</v>
      </c>
      <c r="C14" s="11">
        <f>5225946+8802586</f>
        <v>14028532</v>
      </c>
      <c r="D14" s="12">
        <f>334993+803807</f>
        <v>1138800</v>
      </c>
      <c r="E14" s="13">
        <f>136793+274337</f>
        <v>411130</v>
      </c>
      <c r="F14" s="11">
        <v>14537763</v>
      </c>
      <c r="G14" s="12">
        <v>928240</v>
      </c>
      <c r="H14" s="13">
        <v>289502</v>
      </c>
      <c r="I14" s="11">
        <v>13012170</v>
      </c>
      <c r="J14" s="12">
        <v>0</v>
      </c>
      <c r="K14" s="13">
        <v>404713</v>
      </c>
    </row>
    <row r="16" spans="1:11" ht="58" x14ac:dyDescent="0.35">
      <c r="B16" s="17" t="s">
        <v>20</v>
      </c>
    </row>
    <row r="17" spans="2:26" x14ac:dyDescent="0.35">
      <c r="B17" s="14"/>
    </row>
    <row r="18" spans="2:26" x14ac:dyDescent="0.35">
      <c r="B18" s="16" t="s">
        <v>21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2:26" x14ac:dyDescent="0.35">
      <c r="B19" s="14"/>
    </row>
  </sheetData>
  <mergeCells count="11">
    <mergeCell ref="C2:E2"/>
    <mergeCell ref="F2:H2"/>
    <mergeCell ref="I2:K2"/>
    <mergeCell ref="A4:A11"/>
    <mergeCell ref="A12:A14"/>
    <mergeCell ref="A2:A3"/>
    <mergeCell ref="B2:B3"/>
    <mergeCell ref="F11:H11"/>
    <mergeCell ref="C11:E11"/>
    <mergeCell ref="C9:E9"/>
    <mergeCell ref="C10:E1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Therrien</dc:creator>
  <cp:lastModifiedBy>Caroline Dumont</cp:lastModifiedBy>
  <dcterms:created xsi:type="dcterms:W3CDTF">2023-07-14T17:34:54Z</dcterms:created>
  <dcterms:modified xsi:type="dcterms:W3CDTF">2023-07-21T14:05:36Z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2023-07-14T17:34:54Z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4b277ff6-ca88-4b96-b418-ebfbefe71550</vt:lpwstr>
  </property>
  <property fmtid="{D5CDD505-2E9C-101B-9397-08002B2CF9AE}" pid="8" name="MSIP_Label_6a7d8d5d-78e2-4a62-9fcd-016eb5e4c57c_ContentBits">
    <vt:lpwstr>0</vt:lpwstr>
  </property>
</Properties>
</file>