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4DD4E05B-81C8-46CF-9AAE-4E462C24F886}" xr6:coauthVersionLast="47" xr6:coauthVersionMax="47" xr10:uidLastSave="{00000000-0000-0000-0000-000000000000}"/>
  <bookViews>
    <workbookView xWindow="-120" yWindow="-120" windowWidth="29040" windowHeight="15840" xr2:uid="{07A3CBF8-B6BB-46AD-A1FF-C068DDD2BB06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1" l="1"/>
  <c r="D47" i="1"/>
  <c r="D48" i="1"/>
  <c r="D49" i="1"/>
  <c r="D51" i="1"/>
  <c r="D53" i="1"/>
  <c r="D55" i="1"/>
  <c r="D56" i="1"/>
  <c r="D57" i="1"/>
  <c r="D58" i="1"/>
  <c r="D59" i="1"/>
  <c r="K46" i="1" l="1"/>
  <c r="K47" i="1"/>
  <c r="K48" i="1"/>
  <c r="K49" i="1"/>
  <c r="K51" i="1"/>
  <c r="K52" i="1"/>
  <c r="K53" i="1"/>
  <c r="K54" i="1"/>
  <c r="K55" i="1"/>
  <c r="K56" i="1"/>
  <c r="K57" i="1"/>
  <c r="K58" i="1"/>
  <c r="K59" i="1"/>
  <c r="D60" i="1"/>
  <c r="K60" i="1" s="1"/>
  <c r="K50" i="1"/>
  <c r="C61" i="1" l="1"/>
  <c r="E61" i="3"/>
  <c r="K45" i="1" l="1"/>
  <c r="M43" i="2" l="1"/>
  <c r="F58" i="1"/>
  <c r="F59" i="1"/>
  <c r="F60" i="1"/>
  <c r="K35" i="3"/>
  <c r="F46" i="1" s="1"/>
  <c r="K36" i="3"/>
  <c r="F47" i="1" s="1"/>
  <c r="K37" i="3"/>
  <c r="F48" i="1" s="1"/>
  <c r="K38" i="3"/>
  <c r="F49" i="1" s="1"/>
  <c r="K39" i="3"/>
  <c r="F50" i="1" s="1"/>
  <c r="K40" i="3"/>
  <c r="F51" i="1" s="1"/>
  <c r="K41" i="3"/>
  <c r="F52" i="1" s="1"/>
  <c r="K42" i="3"/>
  <c r="F53" i="1" s="1"/>
  <c r="K43" i="3"/>
  <c r="F54" i="1" s="1"/>
  <c r="K44" i="3"/>
  <c r="F55" i="1" s="1"/>
  <c r="K45" i="3"/>
  <c r="F56" i="1" s="1"/>
  <c r="K34" i="3"/>
  <c r="F45" i="1" s="1"/>
  <c r="G61" i="3"/>
  <c r="H61" i="3"/>
  <c r="I61" i="3"/>
  <c r="F61" i="3"/>
  <c r="B61" i="3" l="1"/>
  <c r="K46" i="3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42" i="1"/>
  <c r="B44" i="4" l="1"/>
  <c r="D43" i="4" s="1"/>
  <c r="B47" i="5" l="1"/>
  <c r="C41" i="4"/>
  <c r="C45" i="5" l="1"/>
  <c r="D46" i="5"/>
  <c r="C26" i="5"/>
  <c r="C46" i="5"/>
  <c r="C38" i="4"/>
  <c r="C37" i="4"/>
  <c r="C33" i="4"/>
  <c r="C36" i="4"/>
  <c r="C43" i="4"/>
  <c r="C35" i="4"/>
  <c r="C39" i="4"/>
  <c r="C42" i="4"/>
  <c r="C34" i="4"/>
  <c r="C40" i="4"/>
  <c r="C61" i="3"/>
  <c r="D61" i="3"/>
  <c r="J34" i="3" s="1"/>
  <c r="C41" i="5"/>
  <c r="C40" i="5"/>
  <c r="C38" i="5"/>
  <c r="C34" i="5"/>
  <c r="C33" i="5"/>
  <c r="C32" i="5"/>
  <c r="C25" i="5"/>
  <c r="C42" i="5"/>
  <c r="C24" i="5"/>
  <c r="C39" i="5"/>
  <c r="C31" i="5"/>
  <c r="C30" i="5"/>
  <c r="C29" i="5"/>
  <c r="C44" i="5"/>
  <c r="C36" i="5"/>
  <c r="C28" i="5"/>
  <c r="C37" i="5"/>
  <c r="C43" i="5"/>
  <c r="C35" i="5"/>
  <c r="C27" i="5"/>
  <c r="J35" i="3" l="1"/>
  <c r="J33" i="3"/>
</calcChain>
</file>

<file path=xl/sharedStrings.xml><?xml version="1.0" encoding="utf-8"?>
<sst xmlns="http://schemas.openxmlformats.org/spreadsheetml/2006/main" count="70" uniqueCount="50">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</sst>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#,##0\ _$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6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4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18" fillId="0" borderId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34">
    <xf numFmtId="0" fontId="0" fillId="0" borderId="0" xfId="0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164" fontId="0" fillId="0" borderId="1" xfId="1" applyNumberFormat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/>
    <xf numFmtId="0" fontId="0" fillId="0" borderId="0" xfId="0" applyBorder="1"/>
    <xf numFmtId="0" fontId="1" fillId="0" borderId="0" xfId="0" applyFont="1" applyBorder="1"/>
    <xf numFmtId="0" fontId="1" fillId="0" borderId="4" xfId="0" applyFont="1" applyFill="1" applyBorder="1"/>
    <xf numFmtId="0" fontId="0" fillId="0" borderId="1" xfId="0" applyFill="1" applyBorder="1"/>
    <xf numFmtId="0" fontId="1" fillId="0" borderId="0" xfId="0" applyFont="1" applyFill="1" applyBorder="1" applyAlignment="1"/>
    <xf numFmtId="1" fontId="0" fillId="0" borderId="1" xfId="0" applyNumberFormat="1" applyBorder="1"/>
    <xf numFmtId="0" fontId="1" fillId="0" borderId="5" xfId="0" applyFont="1" applyBorder="1"/>
    <xf numFmtId="3" fontId="0" fillId="0" borderId="1" xfId="0" applyNumberFormat="1" applyBorder="1"/>
    <xf numFmtId="0" fontId="1" fillId="0" borderId="1" xfId="0" applyFont="1" applyFill="1" applyBorder="1" applyAlignment="1"/>
    <xf numFmtId="0" fontId="0" fillId="0" borderId="0" xfId="0" applyFont="1" applyBorder="1"/>
    <xf numFmtId="164" fontId="1" fillId="0" borderId="2" xfId="1" applyNumberFormat="1" applyFont="1" applyBorder="1"/>
    <xf numFmtId="0" fontId="1" fillId="0" borderId="0" xfId="0" applyFont="1" applyFill="1" applyBorder="1"/>
    <xf numFmtId="3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4" fontId="0" fillId="0" borderId="0" xfId="0" applyNumberFormat="1"/>
    <xf numFmtId="0" fontId="0" fillId="0" borderId="0" xfId="0" applyFill="1" applyBorder="1"/>
    <xf numFmtId="165" fontId="18" fillId="0" borderId="0" xfId="58" applyNumberFormat="1"/>
    <xf numFmtId="3" fontId="0" fillId="0" borderId="0" xfId="0" applyNumberFormat="1" applyBorder="1"/>
    <xf numFmtId="1" fontId="0" fillId="0" borderId="1" xfId="0" applyNumberFormat="1" applyFill="1" applyBorder="1"/>
    <xf numFmtId="3" fontId="17" fillId="0" borderId="0" xfId="0" applyNumberFormat="1" applyFont="1"/>
    <xf numFmtId="9" fontId="0" fillId="0" borderId="0" xfId="1" applyFont="1" applyBorder="1"/>
    <xf numFmtId="1" fontId="17" fillId="0" borderId="0" xfId="0" applyNumberFormat="1" applyFont="1"/>
  </cellXfs>
  <cellStyles count="11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a" xfId="46" xr:uid="{8E3D589D-50EB-4571-B644-DFAED7FB1C89}"/>
    <cellStyle name="Comma [0]" xfId="47" xr:uid="{1275589C-1D17-4D5C-AF01-098482B1DFB4}"/>
    <cellStyle name="Comma [0] 2" xfId="62" xr:uid="{C1C2650E-ED7E-40C0-9AF0-131A0EF040A9}"/>
    <cellStyle name="Comma [0] 2 2" xfId="80" xr:uid="{4A469270-FAAA-4648-9CF1-9E5B9600C18D}"/>
    <cellStyle name="Comma [0] 2 3" xfId="94" xr:uid="{E5047AD8-4AA6-4E34-8652-D87060F0AECD}"/>
    <cellStyle name="Comma [0] 2 4" xfId="112" xr:uid="{DE7BB8C1-F765-4C46-A643-FD3B97C34036}"/>
    <cellStyle name="Comma [0] 3" xfId="73" xr:uid="{6DA56C7E-3028-46AD-BC06-CC032CFCD176}"/>
    <cellStyle name="Comma [0] 4" xfId="87" xr:uid="{EBF983BF-B426-4D6B-BD0D-3A65DEB6A184}"/>
    <cellStyle name="Comma [0] 5" xfId="101" xr:uid="{12DD01C5-AE9A-44A6-9081-3AE7A750F5FE}"/>
    <cellStyle name="Comma 2" xfId="61" xr:uid="{CD4812ED-F8CA-4FA1-936F-0A7364373C83}"/>
    <cellStyle name="Comma 2 2" xfId="79" xr:uid="{BA23885A-27A8-495A-800D-BD79ACFC7AB5}"/>
    <cellStyle name="Comma 2 3" xfId="93" xr:uid="{FEC585FF-90B2-4C3E-ABFA-B69567A865C3}"/>
    <cellStyle name="Comma 2 4" xfId="111" xr:uid="{BE7A40AF-634B-4111-895E-FF78E1018782}"/>
    <cellStyle name="Comma 3" xfId="72" xr:uid="{D23C192A-EE38-47DC-AD25-976D31C211AA}"/>
    <cellStyle name="Comma 4" xfId="86" xr:uid="{C1C3E01A-A20E-4764-9A57-9447D8668FBF}"/>
    <cellStyle name="Comma 5" xfId="100" xr:uid="{F11700D7-68C4-4B2F-BF83-45559AE21482}"/>
    <cellStyle name="Comma 6" xfId="106" xr:uid="{BABEF44D-C2A2-4C24-8F78-21E07B8E04C3}"/>
    <cellStyle name="Comma 7" xfId="108" xr:uid="{7582E06C-A9DE-41A9-B5C5-4ECD372EA74E}"/>
    <cellStyle name="Currency" xfId="44" xr:uid="{C67ED4DE-1CA5-4874-AD6B-376B4051E4F4}"/>
    <cellStyle name="Currency [0]" xfId="45" xr:uid="{5FD6F624-8FF8-42A3-AFFA-57BD4632D2EC}"/>
    <cellStyle name="Currency [0] 2" xfId="60" xr:uid="{30CAEB39-EC1E-4216-B9EF-DEF39DE3D953}"/>
    <cellStyle name="Currency [0] 2 2" xfId="78" xr:uid="{22ECE5DA-C82E-4FD4-B318-9563C371667D}"/>
    <cellStyle name="Currency [0] 2 3" xfId="92" xr:uid="{FCD0D088-0A4F-455E-821A-B7373787968F}"/>
    <cellStyle name="Currency [0] 2 4" xfId="110" xr:uid="{A2538AD4-9FC6-43BD-B5AF-0F68A9CA2863}"/>
    <cellStyle name="Currency [0] 3" xfId="71" xr:uid="{E3C6A90F-BC46-42D3-97BE-E9910A53AC81}"/>
    <cellStyle name="Currency [0] 4" xfId="85" xr:uid="{CF389CD4-67C2-4B3E-8E54-80A8E70D5766}"/>
    <cellStyle name="Currency [0] 5" xfId="99" xr:uid="{8691AEFB-EC3D-4826-B515-0DE9B3C01DED}"/>
    <cellStyle name="Currency 2" xfId="59" xr:uid="{26CB418A-E9B2-44AF-9442-CB6466E9B7B7}"/>
    <cellStyle name="Currency 2 2" xfId="77" xr:uid="{436D56DA-9F7B-4FDD-90A2-E162FE7FC9EC}"/>
    <cellStyle name="Currency 2 3" xfId="91" xr:uid="{0C99F947-98C9-4966-A29C-34A82D08CC27}"/>
    <cellStyle name="Currency 2 4" xfId="109" xr:uid="{6A7E444A-BBDC-4389-B74A-4664A5397CB2}"/>
    <cellStyle name="Currency 3" xfId="70" xr:uid="{2918E840-DCE6-430F-B2B4-B51D7C5E36C4}"/>
    <cellStyle name="Currency 4" xfId="84" xr:uid="{67D6D74A-1F57-4C2C-BF90-7B9C2DEFF7AB}"/>
    <cellStyle name="Currency 5" xfId="98" xr:uid="{79AAFEC0-A780-4A47-9602-5F123D1EBB9A}"/>
    <cellStyle name="Currency 6" xfId="107" xr:uid="{21E0059C-5652-40D3-B3A8-5C0DCE3D403E}"/>
    <cellStyle name="Currency 7" xfId="104" xr:uid="{9E40059F-C954-4965-9968-A9F286EB5A4B}"/>
    <cellStyle name="Entrée" xfId="10" builtinId="20" customBuiltin="1"/>
    <cellStyle name="Insatisfaisant" xfId="8" builtinId="27" customBuiltin="1"/>
    <cellStyle name="Lien hypertexte 2" xfId="54" xr:uid="{DAD3E0E9-A7EA-4490-950F-42F9AA57F511}"/>
    <cellStyle name="Milliers 2" xfId="49" xr:uid="{BB7C595A-D382-420C-AAD7-77DE41538320}"/>
    <cellStyle name="Milliers 2 2" xfId="64" xr:uid="{405A0D19-57C6-471F-9A9D-618622CEEE5D}"/>
    <cellStyle name="Milliers 2 2 2" xfId="81" xr:uid="{14BC911A-B65A-4C4F-B9FE-20601C45F97F}"/>
    <cellStyle name="Milliers 2 2 3" xfId="95" xr:uid="{390278CF-D4AF-4B76-ABC2-D38BD946911B}"/>
    <cellStyle name="Milliers 2 2 4" xfId="113" xr:uid="{177BF211-7DE4-4B50-B921-7CCE85A6EE30}"/>
    <cellStyle name="Milliers 2 3" xfId="74" xr:uid="{322EF302-A6D1-4BCE-B46C-655ACD2D8F46}"/>
    <cellStyle name="Milliers 2 4" xfId="88" xr:uid="{BD7D53A7-5B75-43AA-AC34-CFA72B35CB3A}"/>
    <cellStyle name="Milliers 2 5" xfId="102" xr:uid="{40E8620B-64B5-46B6-8806-94CF73D41F45}"/>
    <cellStyle name="Milliers 3" xfId="65" xr:uid="{E154E950-333D-49F5-9D69-1781A188041F}"/>
    <cellStyle name="Milliers 3 2" xfId="82" xr:uid="{C1F34A0B-A445-4A2D-B639-CBF1759F9AB7}"/>
    <cellStyle name="Milliers 3 3" xfId="96" xr:uid="{2DAA0F7E-4C2D-421B-8DD6-912607819C81}"/>
    <cellStyle name="Milliers 3 4" xfId="114" xr:uid="{FDD317F4-17CA-421E-898C-9E0D7224D905}"/>
    <cellStyle name="Milliers 4" xfId="50" xr:uid="{7734CED8-C777-45FE-9134-1311A010713B}"/>
    <cellStyle name="Milliers 4 2" xfId="75" xr:uid="{5B81E7C1-F884-45EB-A477-8DE9035E2436}"/>
    <cellStyle name="Milliers 5" xfId="89" xr:uid="{EEA76051-EA9F-4FA3-913D-E376BE5A46AA}"/>
    <cellStyle name="Milliers 6" xfId="103" xr:uid="{DFF44B68-48E5-45FC-817C-D551C926A2C8}"/>
    <cellStyle name="Monétaire 2" xfId="68" xr:uid="{55CA22E8-2F26-411C-BDAB-BCC2344177D7}"/>
    <cellStyle name="Monétaire 2 2" xfId="83" xr:uid="{DDDDABEF-5188-4B4E-A439-BB4CF86C9D40}"/>
    <cellStyle name="Monétaire 2 3" xfId="97" xr:uid="{DEB72C7C-C5F6-40E8-AD68-36CA69C7F945}"/>
    <cellStyle name="Monétaire 2 4" xfId="115" xr:uid="{2B6C09AB-23D5-44F5-8C21-A9D1C22025C3}"/>
    <cellStyle name="Monétaire 3" xfId="53" xr:uid="{8169AD5B-BE27-4040-A60C-DA287E6255EB}"/>
    <cellStyle name="Monétaire 3 2" xfId="76" xr:uid="{D7880288-0896-439C-8CD3-617E6FA4623C}"/>
    <cellStyle name="Monétaire 4" xfId="90" xr:uid="{3ACD323D-DF0B-4E7B-A5FF-938F18C6E4FD}"/>
    <cellStyle name="Monétaire 5" xfId="105" xr:uid="{F7D0B097-36FF-4311-B176-4466D84434AF}"/>
    <cellStyle name="Neutre" xfId="9" builtinId="28" customBuiltin="1"/>
    <cellStyle name="Normal" xfId="0" builtinId="0"/>
    <cellStyle name="Normal 2" xfId="48" xr:uid="{659A8721-06D4-4754-88BE-770880B29279}"/>
    <cellStyle name="Normal 2 2" xfId="63" xr:uid="{FC690D84-1CEA-4E42-B5F8-E91B668F93DC}"/>
    <cellStyle name="Normal 3" xfId="51" xr:uid="{0C5781F8-224E-4B73-9656-A0376B18530A}"/>
    <cellStyle name="Normal 3 2" xfId="66" xr:uid="{082DE381-C1EA-4621-B89F-359F71E8E740}"/>
    <cellStyle name="Normal 4" xfId="56" xr:uid="{D889F1AC-CD51-4318-882A-1FB57A295A94}"/>
    <cellStyle name="Normal 5" xfId="58" xr:uid="{B3BA0ABF-3C24-4A84-ACFC-49AE52A5A014}"/>
    <cellStyle name="Normal 6" xfId="42" xr:uid="{4B64DDF9-FFA4-4569-A088-4799532D92BC}"/>
    <cellStyle name="Note 2" xfId="57" xr:uid="{4D65AB86-8A8B-46FF-806F-D4FD3027FE7C}"/>
    <cellStyle name="Percent" xfId="43" xr:uid="{58E710F2-63D2-4A3B-AED7-F2C8E1649E96}"/>
    <cellStyle name="Pourcentage" xfId="1" builtinId="5"/>
    <cellStyle name="Pourcentage 2" xfId="52" xr:uid="{50ADF87B-F66D-4A96-9CE7-021DD54601BF}"/>
    <cellStyle name="Pourcentage 2 2" xfId="67" xr:uid="{6BA4261D-14E1-4DFC-A87C-5370158E4DFF}"/>
    <cellStyle name="Pourcentage 3" xfId="69" xr:uid="{0FFC983D-59F3-493B-9095-B8EC18D615E8}"/>
    <cellStyle name="Pourcentage 4" xfId="55" xr:uid="{4DEDDBC9-F387-4CC0-BB0D-0203C23F431C}"/>
    <cellStyle name="Satisfaisant" xfId="7" builtinId="26" customBuiltin="1"/>
    <cellStyle name="Sortie" xfId="11" builtinId="21" customBuiltin="1"/>
    <cellStyle name="Texte explicatif" xfId="16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7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5B9BD5"/>
      <color rgb="FFFFC000"/>
      <color rgb="FFED7D31"/>
      <color rgb="FF4472C4"/>
      <color rgb="FFD9D9D9"/>
      <color rgb="FFC7D5ED"/>
      <color rgb="FFC9FFC9"/>
      <color rgb="FF595959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1800" b="1" i="0" baseline="0">
                <a:effectLst/>
              </a:rPr>
              <a:t>Production journalière (PCR)</a:t>
            </a:r>
            <a:endParaRPr lang="fr-CA">
              <a:effectLst/>
            </a:endParaRPr>
          </a:p>
          <a:p>
            <a:pPr>
              <a:defRPr/>
            </a:pPr>
            <a:r>
              <a:rPr lang="fr-CA" sz="1800" b="1" i="0" baseline="0">
                <a:effectLst/>
              </a:rPr>
              <a:t>(10 derniers jours)</a:t>
            </a:r>
            <a:endParaRPr lang="fr-CA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44271</c:v>
                </c:pt>
                <c:pt idx="1">
                  <c:v>44272</c:v>
                </c:pt>
                <c:pt idx="2">
                  <c:v>44273</c:v>
                </c:pt>
                <c:pt idx="3">
                  <c:v>44274</c:v>
                </c:pt>
                <c:pt idx="4">
                  <c:v>44275</c:v>
                </c:pt>
                <c:pt idx="5">
                  <c:v>44276</c:v>
                </c:pt>
                <c:pt idx="6">
                  <c:v>44277</c:v>
                </c:pt>
                <c:pt idx="7">
                  <c:v>44278</c:v>
                </c:pt>
                <c:pt idx="8">
                  <c:v>44279</c:v>
                </c:pt>
                <c:pt idx="9">
                  <c:v>44280</c:v>
                </c:pt>
              </c:numCache>
            </c:numRef>
          </c:cat>
          <c:val>
            <c:numRef>
              <c:f>'Données quotidiennes'!$B$34:$B$43</c:f>
              <c:numCache>
                <c:formatCode>0</c:formatCode>
                <c:ptCount val="10"/>
                <c:pt idx="0">
                  <c:v>34153</c:v>
                </c:pt>
                <c:pt idx="1">
                  <c:v>33893</c:v>
                </c:pt>
                <c:pt idx="2">
                  <c:v>33610</c:v>
                </c:pt>
                <c:pt idx="3">
                  <c:v>27858</c:v>
                </c:pt>
                <c:pt idx="4">
                  <c:v>20210</c:v>
                </c:pt>
                <c:pt idx="5">
                  <c:v>21833</c:v>
                </c:pt>
                <c:pt idx="6">
                  <c:v>36381</c:v>
                </c:pt>
                <c:pt idx="7">
                  <c:v>36197</c:v>
                </c:pt>
                <c:pt idx="8">
                  <c:v>37698</c:v>
                </c:pt>
                <c:pt idx="9">
                  <c:v>31411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F-4324-8574-21C937065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618831"/>
        <c:axId val="460619247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44271</c:v>
                </c:pt>
                <c:pt idx="1">
                  <c:v>44272</c:v>
                </c:pt>
                <c:pt idx="2">
                  <c:v>44273</c:v>
                </c:pt>
                <c:pt idx="3">
                  <c:v>44274</c:v>
                </c:pt>
                <c:pt idx="4">
                  <c:v>44275</c:v>
                </c:pt>
                <c:pt idx="5">
                  <c:v>44276</c:v>
                </c:pt>
                <c:pt idx="6">
                  <c:v>44277</c:v>
                </c:pt>
                <c:pt idx="7">
                  <c:v>44278</c:v>
                </c:pt>
                <c:pt idx="8">
                  <c:v>44279</c:v>
                </c:pt>
                <c:pt idx="9">
                  <c:v>44280</c:v>
                </c:pt>
              </c:numCache>
            </c:numRef>
          </c:cat>
          <c:val>
            <c:numRef>
              <c:f>'Données quotidiennes'!$C$34:$C$43</c:f>
              <c:numCache>
                <c:formatCode>0</c:formatCode>
                <c:ptCount val="10"/>
                <c:pt idx="0">
                  <c:v>31945</c:v>
                </c:pt>
                <c:pt idx="1">
                  <c:v>33670</c:v>
                </c:pt>
                <c:pt idx="2">
                  <c:v>32943</c:v>
                </c:pt>
                <c:pt idx="3">
                  <c:v>31995</c:v>
                </c:pt>
                <c:pt idx="4">
                  <c:v>24609</c:v>
                </c:pt>
                <c:pt idx="5">
                  <c:v>21447</c:v>
                </c:pt>
                <c:pt idx="6">
                  <c:v>25675</c:v>
                </c:pt>
                <c:pt idx="7">
                  <c:v>35129</c:v>
                </c:pt>
                <c:pt idx="8">
                  <c:v>39663</c:v>
                </c:pt>
                <c:pt idx="9">
                  <c:v>35960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EF-4324-8574-21C937065BE5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44271</c:v>
                </c:pt>
                <c:pt idx="1">
                  <c:v>44272</c:v>
                </c:pt>
                <c:pt idx="2">
                  <c:v>44273</c:v>
                </c:pt>
                <c:pt idx="3">
                  <c:v>44274</c:v>
                </c:pt>
                <c:pt idx="4">
                  <c:v>44275</c:v>
                </c:pt>
                <c:pt idx="5">
                  <c:v>44276</c:v>
                </c:pt>
                <c:pt idx="6">
                  <c:v>44277</c:v>
                </c:pt>
                <c:pt idx="7">
                  <c:v>44278</c:v>
                </c:pt>
                <c:pt idx="8">
                  <c:v>44279</c:v>
                </c:pt>
                <c:pt idx="9">
                  <c:v>44280</c:v>
                </c:pt>
              </c:numCache>
            </c:numRef>
          </c:cat>
          <c:val>
            <c:numRef>
              <c:f>'Données quotidiennes'!$D$34:$D$43</c:f>
              <c:numCache>
                <c:formatCode>0</c:formatCode>
                <c:ptCount val="10"/>
                <c:pt idx="0">
                  <c:v>42349</c:v>
                </c:pt>
                <c:pt idx="1">
                  <c:v>42432</c:v>
                </c:pt>
                <c:pt idx="2">
                  <c:v>42472</c:v>
                </c:pt>
                <c:pt idx="3">
                  <c:v>43066</c:v>
                </c:pt>
                <c:pt idx="4">
                  <c:v>44010</c:v>
                </c:pt>
                <c:pt idx="5">
                  <c:v>44010</c:v>
                </c:pt>
                <c:pt idx="6">
                  <c:v>43017</c:v>
                </c:pt>
                <c:pt idx="7">
                  <c:v>43382</c:v>
                </c:pt>
                <c:pt idx="8">
                  <c:v>43419</c:v>
                </c:pt>
                <c:pt idx="9">
                  <c:v>42933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EF-4324-8574-21C937065BE5}"/>
            </c:ext>
          </c:extLst>
        </c:ser>
        <c:ser>
          <c:idx val="3"/>
          <c:order val="3"/>
          <c:tx>
            <c:v>Nombre total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'Données quotidiennes'!#REF!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498-4776-9FB6-C109410BE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618831"/>
        <c:axId val="460619247"/>
        <c:extLst/>
      </c:lineChart>
      <c:dateAx>
        <c:axId val="460618831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9247"/>
        <c:crosses val="autoZero"/>
        <c:auto val="1"/>
        <c:lblOffset val="100"/>
        <c:baseTimeUnit val="days"/>
      </c:dateAx>
      <c:valAx>
        <c:axId val="46061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8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155642356996436E-2"/>
          <c:y val="0.94999975044107388"/>
          <c:w val="0.67309218060925169"/>
          <c:h val="3.68854977177405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595959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Volumétrie par grappe</a:t>
            </a:r>
          </a:p>
          <a:p>
            <a:pPr>
              <a:defRPr/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25 mars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1887045468104685E-2"/>
          <c:y val="0.11425377891846976"/>
          <c:w val="0.9481200782462782"/>
          <c:h val="0.61775232621784348"/>
        </c:manualLayout>
      </c:layout>
      <c:barChart>
        <c:barDir val="col"/>
        <c:grouping val="stacked"/>
        <c:varyColors val="0"/>
        <c:ser>
          <c:idx val="5"/>
          <c:order val="2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Volumétrie!$G$42:$G$57</c:f>
              <c:numCache>
                <c:formatCode>General</c:formatCode>
                <c:ptCount val="16"/>
                <c:pt idx="0">
                  <c:v>-316</c:v>
                </c:pt>
                <c:pt idx="1">
                  <c:v>-185</c:v>
                </c:pt>
                <c:pt idx="2">
                  <c:v>-35</c:v>
                </c:pt>
                <c:pt idx="3">
                  <c:v>-659</c:v>
                </c:pt>
                <c:pt idx="4">
                  <c:v>-108</c:v>
                </c:pt>
                <c:pt idx="5">
                  <c:v>-1673</c:v>
                </c:pt>
                <c:pt idx="6">
                  <c:v>-111</c:v>
                </c:pt>
                <c:pt idx="7">
                  <c:v>-569</c:v>
                </c:pt>
                <c:pt idx="8">
                  <c:v>-252</c:v>
                </c:pt>
                <c:pt idx="9">
                  <c:v>-2183</c:v>
                </c:pt>
                <c:pt idx="10">
                  <c:v>-130</c:v>
                </c:pt>
                <c:pt idx="11">
                  <c:v>-40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04-4C84-BB48-047FBF766618}"/>
            </c:ext>
          </c:extLst>
        </c:ser>
        <c:ser>
          <c:idx val="0"/>
          <c:order val="3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gradFill>
              <a:gsLst>
                <a:gs pos="100000">
                  <a:schemeClr val="accent1">
                    <a:lumMod val="45000"/>
                    <a:lumOff val="55000"/>
                  </a:schemeClr>
                </a:gs>
                <a:gs pos="39000">
                  <a:schemeClr val="accent1"/>
                </a:gs>
              </a:gsLst>
              <a:lin ang="0" scaled="0"/>
            </a:gradFill>
            <a:ln>
              <a:gradFill>
                <a:gsLst>
                  <a:gs pos="47000">
                    <a:schemeClr val="accent1"/>
                  </a:gs>
                  <a:gs pos="100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0" scaled="0"/>
              </a:gradFill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Volumétrie!$K$45:$K$60</c:f>
              <c:numCache>
                <c:formatCode>#,##0</c:formatCode>
                <c:ptCount val="16"/>
                <c:pt idx="0">
                  <c:v>1672</c:v>
                </c:pt>
                <c:pt idx="1">
                  <c:v>1748</c:v>
                </c:pt>
                <c:pt idx="2">
                  <c:v>2948</c:v>
                </c:pt>
                <c:pt idx="3">
                  <c:v>2166</c:v>
                </c:pt>
                <c:pt idx="4">
                  <c:v>758</c:v>
                </c:pt>
                <c:pt idx="5">
                  <c:v>5333</c:v>
                </c:pt>
                <c:pt idx="6">
                  <c:v>3371</c:v>
                </c:pt>
                <c:pt idx="7">
                  <c:v>765</c:v>
                </c:pt>
                <c:pt idx="8">
                  <c:v>1127</c:v>
                </c:pt>
                <c:pt idx="9">
                  <c:v>6154</c:v>
                </c:pt>
                <c:pt idx="10">
                  <c:v>4710</c:v>
                </c:pt>
                <c:pt idx="11">
                  <c:v>802</c:v>
                </c:pt>
                <c:pt idx="12">
                  <c:v>0</c:v>
                </c:pt>
                <c:pt idx="13">
                  <c:v>2407</c:v>
                </c:pt>
                <c:pt idx="14">
                  <c:v>63</c:v>
                </c:pt>
                <c:pt idx="1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A-4D16-AF91-FAA91B83D53C}"/>
            </c:ext>
          </c:extLst>
        </c:ser>
        <c:ser>
          <c:idx val="3"/>
          <c:order val="4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23000">
                  <a:srgbClr val="00B050"/>
                </a:gs>
                <a:gs pos="100000">
                  <a:schemeClr val="bg1"/>
                </a:gs>
              </a:gsLst>
              <a:lin ang="0" scaled="0"/>
            </a:grad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69</c:v>
                </c:pt>
                <c:pt idx="1">
                  <c:v>0</c:v>
                </c:pt>
                <c:pt idx="2">
                  <c:v>625</c:v>
                </c:pt>
                <c:pt idx="3">
                  <c:v>459</c:v>
                </c:pt>
                <c:pt idx="4">
                  <c:v>1053</c:v>
                </c:pt>
                <c:pt idx="5">
                  <c:v>0</c:v>
                </c:pt>
                <c:pt idx="6">
                  <c:v>629</c:v>
                </c:pt>
                <c:pt idx="7">
                  <c:v>0</c:v>
                </c:pt>
                <c:pt idx="8">
                  <c:v>573</c:v>
                </c:pt>
                <c:pt idx="9">
                  <c:v>0</c:v>
                </c:pt>
                <c:pt idx="10">
                  <c:v>1850</c:v>
                </c:pt>
                <c:pt idx="11">
                  <c:v>473</c:v>
                </c:pt>
                <c:pt idx="12">
                  <c:v>578</c:v>
                </c:pt>
                <c:pt idx="13">
                  <c:v>2549</c:v>
                </c:pt>
                <c:pt idx="14">
                  <c:v>0</c:v>
                </c:pt>
                <c:pt idx="15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2A-4D16-AF91-FAA91B83D53C}"/>
            </c:ext>
          </c:extLst>
        </c:ser>
        <c:ser>
          <c:idx val="1"/>
          <c:order val="5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328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462</c:v>
                </c:pt>
                <c:pt idx="6">
                  <c:v>0</c:v>
                </c:pt>
                <c:pt idx="7">
                  <c:v>67</c:v>
                </c:pt>
                <c:pt idx="8">
                  <c:v>0</c:v>
                </c:pt>
                <c:pt idx="9">
                  <c:v>1056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2A-4D16-AF91-FAA91B83D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8905055"/>
        <c:axId val="1348893823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Volumétrie!$C$44</c15:sqref>
                        </c15:formulaRef>
                      </c:ext>
                    </c:extLst>
                    <c:strCache>
                      <c:ptCount val="1"/>
                      <c:pt idx="0">
                        <c:v>Capacité attendue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Volumétrie!$C$45:$C$60</c15:sqref>
                        </c15:formulaRef>
                      </c:ext>
                    </c:extLst>
                    <c:numCache>
                      <c:formatCode>#,##0</c:formatCode>
                      <c:ptCount val="16"/>
                      <c:pt idx="0">
                        <c:v>1741</c:v>
                      </c:pt>
                      <c:pt idx="1">
                        <c:v>1748</c:v>
                      </c:pt>
                      <c:pt idx="2">
                        <c:v>3573</c:v>
                      </c:pt>
                      <c:pt idx="3">
                        <c:v>2625</c:v>
                      </c:pt>
                      <c:pt idx="4">
                        <c:v>1811</c:v>
                      </c:pt>
                      <c:pt idx="5">
                        <c:v>5333</c:v>
                      </c:pt>
                      <c:pt idx="6">
                        <c:v>4000</c:v>
                      </c:pt>
                      <c:pt idx="7" formatCode="General">
                        <c:v>765</c:v>
                      </c:pt>
                      <c:pt idx="8">
                        <c:v>1700</c:v>
                      </c:pt>
                      <c:pt idx="9">
                        <c:v>6154</c:v>
                      </c:pt>
                      <c:pt idx="10">
                        <c:v>6560</c:v>
                      </c:pt>
                      <c:pt idx="11">
                        <c:v>1275</c:v>
                      </c:pt>
                      <c:pt idx="12" formatCode="General">
                        <c:v>578</c:v>
                      </c:pt>
                      <c:pt idx="13">
                        <c:v>4956</c:v>
                      </c:pt>
                      <c:pt idx="14" formatCode="General">
                        <c:v>63</c:v>
                      </c:pt>
                      <c:pt idx="15" formatCode="General">
                        <c:v>51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A2A-4D16-AF91-FAA91B83D53C}"/>
                  </c:ext>
                </c:extLst>
              </c15:ser>
            </c15:filteredBarSeries>
            <c15:filteredBarSeries>
              <c15:ser>
                <c:idx val="4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Volumétrie!$F$44</c15:sqref>
                        </c15:formulaRef>
                      </c:ext>
                    </c:extLst>
                    <c:strCache>
                      <c:ptCount val="1"/>
                      <c:pt idx="0">
                        <c:v>Temps réponse &gt; 24h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>
                    <a:solidFill>
                      <a:srgbClr val="FF0000"/>
                    </a:solidFill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Volumétrie!$F$45:$F$60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316</c:v>
                      </c:pt>
                      <c:pt idx="1">
                        <c:v>185</c:v>
                      </c:pt>
                      <c:pt idx="2">
                        <c:v>35</c:v>
                      </c:pt>
                      <c:pt idx="3">
                        <c:v>659</c:v>
                      </c:pt>
                      <c:pt idx="4">
                        <c:v>108</c:v>
                      </c:pt>
                      <c:pt idx="5">
                        <c:v>1673</c:v>
                      </c:pt>
                      <c:pt idx="6">
                        <c:v>111</c:v>
                      </c:pt>
                      <c:pt idx="7">
                        <c:v>569</c:v>
                      </c:pt>
                      <c:pt idx="8">
                        <c:v>252</c:v>
                      </c:pt>
                      <c:pt idx="9">
                        <c:v>2183</c:v>
                      </c:pt>
                      <c:pt idx="10">
                        <c:v>130</c:v>
                      </c:pt>
                      <c:pt idx="11">
                        <c:v>40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2B8-486A-AC32-2EB36A13641E}"/>
                  </c:ext>
                </c:extLst>
              </c15:ser>
            </c15:filteredBarSeries>
          </c:ext>
        </c:extLst>
      </c:barChart>
      <c:catAx>
        <c:axId val="1348905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893823"/>
        <c:crosses val="autoZero"/>
        <c:auto val="1"/>
        <c:lblAlgn val="ctr"/>
        <c:lblOffset val="100"/>
        <c:noMultiLvlLbl val="0"/>
      </c:catAx>
      <c:valAx>
        <c:axId val="1348893823"/>
        <c:scaling>
          <c:orientation val="minMax"/>
          <c:max val="8000"/>
          <c:min val="-2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90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3.1347728554760632E-2"/>
          <c:y val="0.79044512862616312"/>
          <c:w val="0.39422876342933383"/>
          <c:h val="0.18926203728844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Temps réponse par Grappe 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1400" b="1">
                <a:solidFill>
                  <a:srgbClr val="FFFF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Prélèvement au résultat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fr-CA" sz="1800" b="1" i="0" u="none" strike="noStrike" baseline="0">
                <a:solidFill>
                  <a:sysClr val="window" lastClr="FFFFFF"/>
                </a:solidFill>
                <a:effectLst/>
              </a:rPr>
              <a:t>25</a:t>
            </a:r>
            <a:r>
              <a:rPr lang="fr-CA" sz="1800" b="1" i="0" u="none" strike="noStrike" baseline="0">
                <a:effectLst/>
              </a:rPr>
              <a:t> mars</a:t>
            </a:r>
            <a:r>
              <a:rPr lang="en-US" sz="1800" b="1">
                <a:solidFill>
                  <a:schemeClr val="bg1"/>
                </a:solidFill>
              </a:rPr>
              <a:t> 2021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en-US" sz="1800" b="1">
                <a:solidFill>
                  <a:srgbClr val="C9FFC9"/>
                </a:solidFill>
              </a:rPr>
              <a:t>Pourcentage d’analyses réalisées en 24 heures ou moins (tout le Québec)   : 81%</a:t>
            </a:r>
          </a:p>
          <a:p>
            <a:pPr>
              <a:defRPr sz="1800" b="1">
                <a:solidFill>
                  <a:schemeClr val="bg1"/>
                </a:solidFill>
              </a:defRPr>
            </a:pPr>
            <a:endParaRPr lang="en-US" sz="18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737711681032016E-2"/>
          <c:y val="0.15287280701754385"/>
          <c:w val="0.95403643346782985"/>
          <c:h val="0.559060508780843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C7D5ED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00B050">
                  <a:alpha val="90000"/>
                </a:srgbClr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0.81100478468899495</c:v>
                </c:pt>
                <c:pt idx="1">
                  <c:v>0.91041162227602901</c:v>
                </c:pt>
                <c:pt idx="2">
                  <c:v>0.98812754409769299</c:v>
                </c:pt>
                <c:pt idx="3">
                  <c:v>0.69575253924284397</c:v>
                </c:pt>
                <c:pt idx="4">
                  <c:v>0.85751978891820602</c:v>
                </c:pt>
                <c:pt idx="5">
                  <c:v>0.71130284728213999</c:v>
                </c:pt>
                <c:pt idx="6">
                  <c:v>0.96698393813206396</c:v>
                </c:pt>
                <c:pt idx="7">
                  <c:v>0.316105769230769</c:v>
                </c:pt>
                <c:pt idx="8">
                  <c:v>0.77619893428063902</c:v>
                </c:pt>
                <c:pt idx="9">
                  <c:v>0.69718407546122896</c:v>
                </c:pt>
                <c:pt idx="10">
                  <c:v>0.97239915074310002</c:v>
                </c:pt>
                <c:pt idx="11">
                  <c:v>0.95012468827930197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3-45FB-A170-974B6350AAD7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(15,8%)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100000">
                  <a:schemeClr val="bg1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FFC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0.174043062200957</c:v>
                </c:pt>
                <c:pt idx="1">
                  <c:v>6.5375302663438301E-2</c:v>
                </c:pt>
                <c:pt idx="2">
                  <c:v>1.0176390773405699E-2</c:v>
                </c:pt>
                <c:pt idx="3">
                  <c:v>0.299630655586334</c:v>
                </c:pt>
                <c:pt idx="4">
                  <c:v>0.135883905013193</c:v>
                </c:pt>
                <c:pt idx="5">
                  <c:v>0.22070750647109599</c:v>
                </c:pt>
                <c:pt idx="6">
                  <c:v>3.12314098750744E-2</c:v>
                </c:pt>
                <c:pt idx="7">
                  <c:v>0.20432692307692299</c:v>
                </c:pt>
                <c:pt idx="8">
                  <c:v>0.21047957371225601</c:v>
                </c:pt>
                <c:pt idx="9">
                  <c:v>0.29615758080177601</c:v>
                </c:pt>
                <c:pt idx="10">
                  <c:v>2.0806794055201701E-2</c:v>
                </c:pt>
                <c:pt idx="11">
                  <c:v>4.8628428927680802E-2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3-45FB-A170-974B6350AAD7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(3%)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1.49521531100478E-2</c:v>
                </c:pt>
                <c:pt idx="1">
                  <c:v>2.4213075060532701E-2</c:v>
                </c:pt>
                <c:pt idx="2">
                  <c:v>1.6960651289009501E-3</c:v>
                </c:pt>
                <c:pt idx="3">
                  <c:v>4.6168051708217897E-3</c:v>
                </c:pt>
                <c:pt idx="4">
                  <c:v>6.5963060686015798E-3</c:v>
                </c:pt>
                <c:pt idx="5">
                  <c:v>6.7989646246764499E-2</c:v>
                </c:pt>
                <c:pt idx="6">
                  <c:v>1.7846519928613901E-3</c:v>
                </c:pt>
                <c:pt idx="7">
                  <c:v>0.47956730769230799</c:v>
                </c:pt>
                <c:pt idx="8">
                  <c:v>1.33214920071048E-2</c:v>
                </c:pt>
                <c:pt idx="9">
                  <c:v>6.6583437369954201E-3</c:v>
                </c:pt>
                <c:pt idx="10">
                  <c:v>6.7940552016985097E-3</c:v>
                </c:pt>
                <c:pt idx="11">
                  <c:v>1.24688279301746E-3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3-45FB-A170-974B6350A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9593135"/>
        <c:axId val="569579823"/>
      </c:barChart>
      <c:catAx>
        <c:axId val="569593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79823"/>
        <c:crosses val="autoZero"/>
        <c:auto val="1"/>
        <c:lblAlgn val="ctr"/>
        <c:lblOffset val="100"/>
        <c:noMultiLvlLbl val="0"/>
      </c:catAx>
      <c:valAx>
        <c:axId val="569579823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93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8.9250000000000093E-4"/>
          <c:y val="0.85656948953823941"/>
          <c:w val="0.22368402777777777"/>
          <c:h val="0.1325888318198500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26597582038E-2"/>
          <c:y val="4.24343941931881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0E-45EE-8BD9-C52A22C2238F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0E-45EE-8BD9-C52A22C223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A0E-45EE-8BD9-C52A22C2238F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A0E-45EE-8BD9-C52A22C2238F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A0E-45EE-8BD9-C52A22C223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A0E-45EE-8BD9-C52A22C223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A0E-45EE-8BD9-C52A22C2238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A0E-45EE-8BD9-C52A22C2238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A0E-45EE-8BD9-C52A22C2238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A0E-45EE-8BD9-C52A22C223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0.12199547929069435</c:v>
                </c:pt>
                <c:pt idx="1">
                  <c:v>0.11129858966604056</c:v>
                </c:pt>
                <c:pt idx="2">
                  <c:v>9.939193276240807E-2</c:v>
                </c:pt>
                <c:pt idx="3">
                  <c:v>0.13651268663843877</c:v>
                </c:pt>
                <c:pt idx="4">
                  <c:v>0.13215115723791029</c:v>
                </c:pt>
                <c:pt idx="5">
                  <c:v>0.11047085415937093</c:v>
                </c:pt>
                <c:pt idx="6">
                  <c:v>8.2391518894654736E-2</c:v>
                </c:pt>
                <c:pt idx="7">
                  <c:v>5.3675464009423447E-2</c:v>
                </c:pt>
                <c:pt idx="8">
                  <c:v>4.7562955652478429E-2</c:v>
                </c:pt>
                <c:pt idx="9">
                  <c:v>2.6137340422145109E-2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C0-4627-9BED-7DD20A7FCA59}"/>
            </c:ext>
          </c:extLst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2F7-4EA5-8811-8A50FEF4F725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31411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8F94-4479-8EE4-E31A7F7C8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'Prélèvement par âge'!$B$32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0A0E-45EE-8BD9-C52A22C2238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9-0A0E-45EE-8BD9-C52A22C2238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B-0A0E-45EE-8BD9-C52A22C2238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D-0A0E-45EE-8BD9-C52A22C2238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F-0A0E-45EE-8BD9-C52A22C2238F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1-0A0E-45EE-8BD9-C52A22C2238F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3-0A0E-45EE-8BD9-C52A22C2238F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2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5-0A0E-45EE-8BD9-C52A22C2238F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3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7-0A0E-45EE-8BD9-C52A22C2238F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9-0A0E-45EE-8BD9-C52A22C2238F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5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B-0A0E-45EE-8BD9-C52A22C2238F}"/>
                    </c:ext>
                  </c:extLst>
                </c:dPt>
                <c:cat>
                  <c:strRef>
                    <c:extLst>
                      <c:ext uri="{02D57815-91ED-43cb-92C2-25804820EDAC}">
                        <c15:formulaRef>
                          <c15:sqref>'Prélèvement par âge'!$A$33:$A$42</c15:sqref>
                        </c15:formulaRef>
                      </c:ext>
                    </c:extLst>
                    <c:strCache>
                      <c:ptCount val="10"/>
                      <c:pt idx="0">
                        <c:v>0-9</c:v>
                      </c:pt>
                      <c:pt idx="1">
                        <c:v>10-19</c:v>
                      </c:pt>
                      <c:pt idx="2">
                        <c:v>20-29</c:v>
                      </c:pt>
                      <c:pt idx="3">
                        <c:v>30-39</c:v>
                      </c:pt>
                      <c:pt idx="4">
                        <c:v>40-49</c:v>
                      </c:pt>
                      <c:pt idx="5">
                        <c:v>50-59</c:v>
                      </c:pt>
                      <c:pt idx="6">
                        <c:v>60-69</c:v>
                      </c:pt>
                      <c:pt idx="7">
                        <c:v>70-79</c:v>
                      </c:pt>
                      <c:pt idx="8">
                        <c:v>80-89</c:v>
                      </c:pt>
                      <c:pt idx="9">
                        <c:v>90 et 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('Prélèvement par âge'!$B$33:$B$42,'Prélèvement par âge'!$B$44)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3832</c:v>
                      </c:pt>
                      <c:pt idx="1">
                        <c:v>3496</c:v>
                      </c:pt>
                      <c:pt idx="2">
                        <c:v>3122</c:v>
                      </c:pt>
                      <c:pt idx="3">
                        <c:v>4288</c:v>
                      </c:pt>
                      <c:pt idx="4">
                        <c:v>4151</c:v>
                      </c:pt>
                      <c:pt idx="5">
                        <c:v>3470</c:v>
                      </c:pt>
                      <c:pt idx="6">
                        <c:v>2588</c:v>
                      </c:pt>
                      <c:pt idx="7">
                        <c:v>1686</c:v>
                      </c:pt>
                      <c:pt idx="8">
                        <c:v>1494</c:v>
                      </c:pt>
                      <c:pt idx="9">
                        <c:v>821</c:v>
                      </c:pt>
                      <c:pt idx="10">
                        <c:v>31411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9C0-4627-9BED-7DD20A7FCA5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chemeClr val="bg1"/>
                </a:solidFill>
              </a:rPr>
              <a:t>% analyses par M</a:t>
            </a:r>
          </a:p>
          <a:p>
            <a:pPr>
              <a:defRPr/>
            </a:pPr>
            <a:r>
              <a:rPr lang="en-US" sz="2400" b="1">
                <a:solidFill>
                  <a:schemeClr val="bg1"/>
                </a:solidFill>
              </a:rPr>
              <a:t>25 mars </a:t>
            </a:r>
            <a:r>
              <a:rPr lang="en-US" sz="1400" b="1" baseline="0">
                <a:solidFill>
                  <a:schemeClr val="bg1"/>
                </a:solidFill>
              </a:rPr>
              <a:t>(35960 analyses)</a:t>
            </a:r>
            <a:endParaRPr lang="en-US" sz="14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'Analyses par M'!$A$24:$A$46</c:f>
              <c:strCache>
                <c:ptCount val="2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Inconnu</c:v>
                </c:pt>
              </c:strCache>
            </c:strRef>
          </c:cat>
          <c:val>
            <c:numRef>
              <c:f>'Analyses par M'!$C$24:$C$46</c:f>
              <c:numCache>
                <c:formatCode>0.0%</c:formatCode>
                <c:ptCount val="23"/>
                <c:pt idx="0">
                  <c:v>4.7691879866518357E-2</c:v>
                </c:pt>
                <c:pt idx="1">
                  <c:v>1.0122358175750834E-2</c:v>
                </c:pt>
                <c:pt idx="2">
                  <c:v>2.8587319243604005E-2</c:v>
                </c:pt>
                <c:pt idx="3">
                  <c:v>2.5027808676307008E-4</c:v>
                </c:pt>
                <c:pt idx="4">
                  <c:v>2.9115684093437153E-2</c:v>
                </c:pt>
                <c:pt idx="5">
                  <c:v>2.4610678531701891E-2</c:v>
                </c:pt>
                <c:pt idx="6">
                  <c:v>0.26548943270300335</c:v>
                </c:pt>
                <c:pt idx="7">
                  <c:v>5.6952169076751949E-2</c:v>
                </c:pt>
                <c:pt idx="8">
                  <c:v>8.7875417130144611E-3</c:v>
                </c:pt>
                <c:pt idx="9">
                  <c:v>2.0022246941045607E-3</c:v>
                </c:pt>
                <c:pt idx="10">
                  <c:v>1.1345939933259178E-2</c:v>
                </c:pt>
                <c:pt idx="11">
                  <c:v>7.2302558398220241E-4</c:v>
                </c:pt>
                <c:pt idx="12">
                  <c:v>7.3609566184649616E-2</c:v>
                </c:pt>
                <c:pt idx="13">
                  <c:v>1.1262513904338153E-2</c:v>
                </c:pt>
                <c:pt idx="14">
                  <c:v>3.8765294771968856E-2</c:v>
                </c:pt>
                <c:pt idx="15">
                  <c:v>1.6963292547274749E-3</c:v>
                </c:pt>
                <c:pt idx="16">
                  <c:v>0.16546162402669634</c:v>
                </c:pt>
                <c:pt idx="17">
                  <c:v>1.5767519466073413E-2</c:v>
                </c:pt>
                <c:pt idx="18">
                  <c:v>9.4549499443826476E-4</c:v>
                </c:pt>
                <c:pt idx="19">
                  <c:v>2.2803114571746386E-2</c:v>
                </c:pt>
                <c:pt idx="20">
                  <c:v>2.1690767519466072E-3</c:v>
                </c:pt>
                <c:pt idx="21">
                  <c:v>8.3620689655172414E-2</c:v>
                </c:pt>
                <c:pt idx="22">
                  <c:v>9.8220244716351504E-2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8-42FA-B4EC-C3E7CD4DF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7209408"/>
        <c:axId val="12672139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'Analyses par M'!$B$23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'Analyses par M'!$A$24:$A$46</c15:sqref>
                        </c15:formulaRef>
                      </c:ext>
                    </c:extLst>
                    <c:strCache>
                      <c:ptCount val="23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Inconnu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'Analyses par M'!$B$24:$B$46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1715</c:v>
                      </c:pt>
                      <c:pt idx="1">
                        <c:v>364</c:v>
                      </c:pt>
                      <c:pt idx="2">
                        <c:v>1028</c:v>
                      </c:pt>
                      <c:pt idx="3">
                        <c:v>9</c:v>
                      </c:pt>
                      <c:pt idx="4">
                        <c:v>1047</c:v>
                      </c:pt>
                      <c:pt idx="5">
                        <c:v>885</c:v>
                      </c:pt>
                      <c:pt idx="6">
                        <c:v>9547</c:v>
                      </c:pt>
                      <c:pt idx="7">
                        <c:v>2048</c:v>
                      </c:pt>
                      <c:pt idx="8">
                        <c:v>316</c:v>
                      </c:pt>
                      <c:pt idx="9">
                        <c:v>72</c:v>
                      </c:pt>
                      <c:pt idx="10">
                        <c:v>408</c:v>
                      </c:pt>
                      <c:pt idx="11">
                        <c:v>26</c:v>
                      </c:pt>
                      <c:pt idx="12">
                        <c:v>2647</c:v>
                      </c:pt>
                      <c:pt idx="13">
                        <c:v>405</c:v>
                      </c:pt>
                      <c:pt idx="14">
                        <c:v>1394</c:v>
                      </c:pt>
                      <c:pt idx="15">
                        <c:v>61</c:v>
                      </c:pt>
                      <c:pt idx="16">
                        <c:v>5950</c:v>
                      </c:pt>
                      <c:pt idx="17">
                        <c:v>567</c:v>
                      </c:pt>
                      <c:pt idx="18">
                        <c:v>34</c:v>
                      </c:pt>
                      <c:pt idx="19">
                        <c:v>820</c:v>
                      </c:pt>
                      <c:pt idx="20">
                        <c:v>78</c:v>
                      </c:pt>
                      <c:pt idx="21">
                        <c:v>3007</c:v>
                      </c:pt>
                      <c:pt idx="22">
                        <c:v>3532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078-42FA-B4EC-C3E7CD4DFA25}"/>
                  </c:ext>
                </c:extLst>
              </c15:ser>
            </c15:filteredBarSeries>
          </c:ext>
        </c:extLst>
      </c:barChart>
      <c:catAx>
        <c:axId val="126720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13984"/>
        <c:crosses val="autoZero"/>
        <c:auto val="1"/>
        <c:lblAlgn val="ctr"/>
        <c:lblOffset val="100"/>
        <c:noMultiLvlLbl val="0"/>
      </c:catAx>
      <c:valAx>
        <c:axId val="126721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0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</xdr:colOff>
      <xdr:row>0</xdr:row>
      <xdr:rowOff>22859</xdr:rowOff>
    </xdr:from>
    <xdr:to>
      <xdr:col>10</xdr:col>
      <xdr:colOff>475637</xdr:colOff>
      <xdr:row>30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7E595ED-E5C4-4998-BD3A-BAE36E3C1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28</xdr:row>
      <xdr:rowOff>180975</xdr:rowOff>
    </xdr:from>
    <xdr:to>
      <xdr:col>10</xdr:col>
      <xdr:colOff>390525</xdr:colOff>
      <xdr:row>30</xdr:row>
      <xdr:rowOff>95250</xdr:rowOff>
    </xdr:to>
    <xdr:sp macro="" textlink="$M$43">
      <xdr:nvSpPr>
        <xdr:cNvPr id="4" name="ZoneTexte 3">
          <a:extLst>
            <a:ext uri="{FF2B5EF4-FFF2-40B4-BE49-F238E27FC236}">
              <a16:creationId xmlns:a16="http://schemas.microsoft.com/office/drawing/2014/main" id="{8D9DB2C9-4326-47C0-A108-ADFCE5830BCA}"/>
            </a:ext>
          </a:extLst>
        </xdr:cNvPr>
        <xdr:cNvSpPr txBox="1"/>
      </xdr:nvSpPr>
      <xdr:spPr>
        <a:xfrm>
          <a:off x="7658100" y="5514975"/>
          <a:ext cx="3543300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76B3B99-8653-4411-9564-03698796D63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Cumulatif: 7 436 266 prélèvements et 7 406 545 analyses</a:t>
          </a:fld>
          <a:endParaRPr lang="fr-CA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0.69393</cdr:x>
      <cdr:y>0.94432</cdr:y>
    </cdr:from>
    <cdr:to>
      <cdr:x>0.93663</cdr:x>
      <cdr:y>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47CBCF8-4B05-4FEE-9210-8C4DBE5D9CEA}"/>
            </a:ext>
          </a:extLst>
        </cdr:cNvPr>
        <cdr:cNvSpPr txBox="1"/>
      </cdr:nvSpPr>
      <cdr:spPr>
        <a:xfrm xmlns:a="http://schemas.openxmlformats.org/drawingml/2006/main">
          <a:off x="7816215" y="5492116"/>
          <a:ext cx="27336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0.73706</cdr:x>
      <cdr:y>0.89846</cdr:y>
    </cdr:from>
    <cdr:to>
      <cdr:x>1</cdr:x>
      <cdr:y>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301B61A7-6704-4066-B600-4CB04E5C3179}"/>
            </a:ext>
          </a:extLst>
        </cdr:cNvPr>
        <cdr:cNvSpPr txBox="1"/>
      </cdr:nvSpPr>
      <cdr:spPr>
        <a:xfrm xmlns:a="http://schemas.openxmlformats.org/drawingml/2006/main">
          <a:off x="8301991" y="5225416"/>
          <a:ext cx="2961662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3808</xdr:colOff>
      <xdr:row>0</xdr:row>
      <xdr:rowOff>0</xdr:rowOff>
    </xdr:from>
    <xdr:to>
      <xdr:col>9</xdr:col>
      <xdr:colOff>525883</xdr:colOff>
      <xdr:row>41</xdr:row>
      <xdr:rowOff>109500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AA485B5-DF53-42EF-9B50-517ADBF6F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661588</xdr:colOff>
      <xdr:row>46</xdr:row>
      <xdr:rowOff>107400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960F32A-0991-4429-A746-18A293F95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0.3003</cdr:x>
      <cdr:y>0.85373</cdr:y>
    </cdr:from>
    <cdr:to>
      <cdr:x>0.43116</cdr:x>
      <cdr:y>0.96118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284912D1-C89A-493D-965B-1B3B0454BE73}"/>
            </a:ext>
          </a:extLst>
        </cdr:cNvPr>
        <cdr:cNvSpPr txBox="1"/>
      </cdr:nvSpPr>
      <cdr:spPr>
        <a:xfrm xmlns:a="http://schemas.openxmlformats.org/drawingml/2006/main">
          <a:off x="4885765" y="4896971"/>
          <a:ext cx="2129117" cy="6163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0.2136</cdr:x>
      <cdr:y>0.85013</cdr:y>
    </cdr:from>
    <cdr:to>
      <cdr:x>0.23423</cdr:x>
      <cdr:y>0.9422</cdr:y>
    </cdr:to>
    <cdr:sp macro="" textlink="">
      <cdr:nvSpPr>
        <cdr:cNvPr id="4" name="Accolade fermante 3">
          <a:extLst xmlns:a="http://schemas.openxmlformats.org/drawingml/2006/main">
            <a:ext uri="{FF2B5EF4-FFF2-40B4-BE49-F238E27FC236}">
              <a16:creationId xmlns:a16="http://schemas.microsoft.com/office/drawing/2014/main" id="{65644FC1-40E0-43C2-A764-7B8DC407D61F}"/>
            </a:ext>
          </a:extLst>
        </cdr:cNvPr>
        <cdr:cNvSpPr/>
      </cdr:nvSpPr>
      <cdr:spPr>
        <a:xfrm xmlns:a="http://schemas.openxmlformats.org/drawingml/2006/main">
          <a:off x="3075881" y="7541012"/>
          <a:ext cx="297090" cy="816662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0.88304</cdr:y>
    </cdr:from>
    <cdr:to>
      <cdr:x>0.374</cdr:x>
      <cdr:y>0.98612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DCEE7493-7AF8-4B13-BEE4-6750E820D6C3}"/>
            </a:ext>
          </a:extLst>
        </cdr:cNvPr>
        <cdr:cNvSpPr txBox="1"/>
      </cdr:nvSpPr>
      <cdr:spPr>
        <a:xfrm xmlns:a="http://schemas.openxmlformats.org/drawingml/2006/main">
          <a:off x="4471147" y="783291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0.32684</cdr:x>
      <cdr:y>0.89062</cdr:y>
    </cdr:from>
    <cdr:to>
      <cdr:x>0.39034</cdr:x>
      <cdr:y>0.9937</cdr:y>
    </cdr:to>
    <cdr:sp macro="" textlink="">
      <cdr:nvSpPr>
        <cdr:cNvPr id="5" name="ZoneTexte 4">
          <a:extLst xmlns:a="http://schemas.openxmlformats.org/drawingml/2006/main">
            <a:ext uri="{FF2B5EF4-FFF2-40B4-BE49-F238E27FC236}">
              <a16:creationId xmlns:a16="http://schemas.microsoft.com/office/drawing/2014/main" id="{426ADC8C-46DC-48AF-8FA9-731CB97ED41C}"/>
            </a:ext>
          </a:extLst>
        </cdr:cNvPr>
        <cdr:cNvSpPr txBox="1"/>
      </cdr:nvSpPr>
      <cdr:spPr>
        <a:xfrm xmlns:a="http://schemas.openxmlformats.org/drawingml/2006/main">
          <a:off x="4706471" y="790014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0.24902</cdr:x>
      <cdr:y>0.88178</cdr:y>
    </cdr:from>
    <cdr:to>
      <cdr:x>0.48948</cdr:x>
      <cdr:y>0.92346</cdr:y>
    </cdr:to>
    <cdr:sp macro="" textlink="'Temps Réponse'!$J$35">
      <cdr:nvSpPr>
        <cdr:cNvPr id="12" name="ZoneTexte 11">
          <a:extLst xmlns:a="http://schemas.openxmlformats.org/drawingml/2006/main">
            <a:ext uri="{FF2B5EF4-FFF2-40B4-BE49-F238E27FC236}">
              <a16:creationId xmlns:a16="http://schemas.microsoft.com/office/drawing/2014/main" id="{D4488BC9-4FC2-4253-8361-632171C69DD3}"/>
            </a:ext>
          </a:extLst>
        </cdr:cNvPr>
        <cdr:cNvSpPr txBox="1"/>
      </cdr:nvSpPr>
      <cdr:spPr>
        <a:xfrm xmlns:a="http://schemas.openxmlformats.org/drawingml/2006/main">
          <a:off x="3585882" y="7821705"/>
          <a:ext cx="3462618" cy="369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Backlog*:18,7% (6261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0.5043</cdr:x>
      <cdr:y>0.93052</cdr:y>
    </cdr:from>
    <cdr:to>
      <cdr:x>1</cdr:x>
      <cdr:y>1</cdr:y>
    </cdr:to>
    <cdr:sp macro="" textlink="">
      <cdr:nvSpPr>
        <cdr:cNvPr id="6" name="ZoneTexte 5">
          <a:extLst xmlns:a="http://schemas.openxmlformats.org/drawingml/2006/main">
            <a:ext uri="{FF2B5EF4-FFF2-40B4-BE49-F238E27FC236}">
              <a16:creationId xmlns:a16="http://schemas.microsoft.com/office/drawing/2014/main" id="{54A5B171-0EC8-409A-83A2-BBD8B468465A}"/>
            </a:ext>
          </a:extLst>
        </cdr:cNvPr>
        <cdr:cNvSpPr txBox="1"/>
      </cdr:nvSpPr>
      <cdr:spPr>
        <a:xfrm xmlns:a="http://schemas.openxmlformats.org/drawingml/2006/main">
          <a:off x="7261853" y="8254076"/>
          <a:ext cx="7138147" cy="616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CA" sz="1400" b="1">
              <a:solidFill>
                <a:schemeClr val="bg1"/>
              </a:solidFill>
            </a:rPr>
            <a:t>*Nombre d'échantillons dont le temps réponse est de plus de 24 heures entre le prélèvement </a:t>
          </a:r>
        </a:p>
        <a:p xmlns:a="http://schemas.openxmlformats.org/drawingml/2006/main">
          <a:r>
            <a:rPr lang="fr-CA" sz="1400" b="1">
              <a:solidFill>
                <a:schemeClr val="bg1"/>
              </a:solidFill>
            </a:rPr>
            <a:t>et l'émission du rapport d'analyse.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82D4F30-C50E-4FFB-A6B2-2EBB766F47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0.53679</cdr:x>
      <cdr:y>0.01854</cdr:y>
    </cdr:from>
    <cdr:to>
      <cdr:x>0.97306</cdr:x>
      <cdr:y>0.1394</cdr:y>
    </cdr:to>
    <cdr:sp macro="" textlink="">
      <cdr:nvSpPr>
        <cdr:cNvPr id="2" name="ZoneTexte 6">
          <a:extLst xmlns:a="http://schemas.openxmlformats.org/drawingml/2006/main">
            <a:ext uri="{FF2B5EF4-FFF2-40B4-BE49-F238E27FC236}">
              <a16:creationId xmlns:a16="http://schemas.microsoft.com/office/drawing/2014/main" id="{548D1556-D94C-4AB0-AC8F-9FF58DBB27D9}"/>
            </a:ext>
          </a:extLst>
        </cdr:cNvPr>
        <cdr:cNvSpPr txBox="1"/>
      </cdr:nvSpPr>
      <cdr:spPr>
        <a:xfrm xmlns:a="http://schemas.openxmlformats.org/drawingml/2006/main">
          <a:off x="4933972" y="105426"/>
          <a:ext cx="4010031" cy="687239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CA" b="1" dirty="0">
              <a:solidFill>
                <a:schemeClr val="bg1"/>
              </a:solidFill>
            </a:rPr>
            <a:t>Nombre total de prélèvements : 31411</a:t>
          </a:r>
        </a:p>
        <a:p xmlns:a="http://schemas.openxmlformats.org/drawingml/2006/main">
          <a:pPr algn="ctr"/>
          <a:r>
            <a:rPr lang="fr-CA" sz="2000" b="1" dirty="0">
              <a:solidFill>
                <a:schemeClr val="bg1"/>
              </a:solidFill>
            </a:rPr>
            <a:t>25 mars 2021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12</xdr:col>
      <xdr:colOff>274321</xdr:colOff>
      <xdr:row>21</xdr:row>
      <xdr:rowOff>132398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53FFAAE-76FD-4162-8B0D-73ED388B6E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51"/>
  <sheetViews>
    <sheetView tabSelected="1" topLeftCell="A13" zoomScale="85" zoomScaleNormal="85" workbookViewId="0">
      <selection activeCell="P17" sqref="P17"/>
    </sheetView>
  </sheetViews>
  <sheetFormatPr baseColWidth="10" defaultRowHeight="15" x14ac:dyDescent="0.25"/>
  <cols>
    <col min="2" max="2" width="23.5703125" bestFit="1" customWidth="1"/>
    <col min="3" max="3" width="19.42578125" bestFit="1" customWidth="1"/>
    <col min="4" max="4" width="44.85546875" customWidth="1"/>
    <col min="13" max="13" width="49.28515625" hidden="1" customWidth="1"/>
  </cols>
  <sheetData>
    <row r="33" spans="1:13" x14ac:dyDescent="0.25">
      <c r="A33" s="2" t="s">
        <v>6</v>
      </c>
      <c r="B33" s="1" t="s">
        <v>8</v>
      </c>
      <c r="C33" s="3" t="s">
        <v>7</v>
      </c>
      <c r="D33" s="3" t="s">
        <v>49</v>
      </c>
    </row>
    <row r="34" spans="1:13" x14ac:dyDescent="0.25">
      <c r="A34" s="4">
        <v>44271</v>
      </c>
      <c r="B34" s="15">
        <v>34153</v>
      </c>
      <c r="C34" s="15">
        <v>31945</v>
      </c>
      <c r="D34" s="30">
        <v>42349</v>
      </c>
    </row>
    <row r="35" spans="1:13" x14ac:dyDescent="0.25">
      <c r="A35" s="4">
        <v>44272</v>
      </c>
      <c r="B35" s="15">
        <v>33893</v>
      </c>
      <c r="C35" s="15">
        <v>33670</v>
      </c>
      <c r="D35" s="30">
        <v>42432</v>
      </c>
    </row>
    <row r="36" spans="1:13" x14ac:dyDescent="0.25">
      <c r="A36" s="4">
        <v>44273</v>
      </c>
      <c r="B36" s="15">
        <v>33610</v>
      </c>
      <c r="C36" s="15">
        <v>32943</v>
      </c>
      <c r="D36" s="30">
        <v>42472</v>
      </c>
    </row>
    <row r="37" spans="1:13" x14ac:dyDescent="0.25">
      <c r="A37" s="4">
        <v>44274</v>
      </c>
      <c r="B37" s="15">
        <v>27858</v>
      </c>
      <c r="C37" s="15">
        <v>31995</v>
      </c>
      <c r="D37" s="30">
        <v>43066</v>
      </c>
    </row>
    <row r="38" spans="1:13" x14ac:dyDescent="0.25">
      <c r="A38" s="4">
        <v>44275</v>
      </c>
      <c r="B38" s="15">
        <v>20210</v>
      </c>
      <c r="C38" s="15">
        <v>24609</v>
      </c>
      <c r="D38" s="30">
        <v>44010</v>
      </c>
    </row>
    <row r="39" spans="1:13" x14ac:dyDescent="0.25">
      <c r="A39" s="4">
        <v>44276</v>
      </c>
      <c r="B39" s="15">
        <v>21833</v>
      </c>
      <c r="C39" s="15">
        <v>21447</v>
      </c>
      <c r="D39" s="30">
        <v>44010</v>
      </c>
    </row>
    <row r="40" spans="1:13" x14ac:dyDescent="0.25">
      <c r="A40" s="4">
        <v>44277</v>
      </c>
      <c r="B40" s="15">
        <v>36381</v>
      </c>
      <c r="C40" s="15">
        <v>25675</v>
      </c>
      <c r="D40" s="30">
        <v>43017</v>
      </c>
    </row>
    <row r="41" spans="1:13" x14ac:dyDescent="0.25">
      <c r="A41" s="4">
        <v>44278</v>
      </c>
      <c r="B41" s="15">
        <v>36197</v>
      </c>
      <c r="C41" s="15">
        <v>35129</v>
      </c>
      <c r="D41" s="30">
        <v>43382</v>
      </c>
      <c r="E41" s="10"/>
      <c r="F41" s="10"/>
      <c r="G41" s="10"/>
      <c r="H41" s="10"/>
    </row>
    <row r="42" spans="1:13" x14ac:dyDescent="0.25">
      <c r="A42" s="4">
        <v>44279</v>
      </c>
      <c r="B42" s="15">
        <v>37698</v>
      </c>
      <c r="C42" s="15">
        <v>39663</v>
      </c>
      <c r="D42" s="30">
        <v>43419</v>
      </c>
      <c r="E42" s="10"/>
      <c r="F42" s="10"/>
      <c r="G42" s="10"/>
      <c r="H42" s="10"/>
    </row>
    <row r="43" spans="1:13" x14ac:dyDescent="0.25">
      <c r="A43" s="4">
        <v>44280</v>
      </c>
      <c r="B43" s="15">
        <v>31411</v>
      </c>
      <c r="C43" s="15">
        <v>35960</v>
      </c>
      <c r="D43" s="30">
        <v>42933</v>
      </c>
      <c r="E43" s="10"/>
      <c r="F43" s="10"/>
      <c r="G43" s="10"/>
      <c r="H43" s="10"/>
      <c r="M43" s="26" t="str">
        <f>_xlfn.CONCAT("Cumulatif: ",TEXT(B44,"### ### ###")," prélèvements et ",TEXT(C44,"### ### ###")," analyses")</f>
        <v>Cumulatif: 7 436 266 prélèvements et 7 406 545 analyses</v>
      </c>
    </row>
    <row r="44" spans="1:13" x14ac:dyDescent="0.25">
      <c r="A44" s="5" t="s">
        <v>16</v>
      </c>
      <c r="B44" s="17">
        <v>7436266</v>
      </c>
      <c r="C44" s="17">
        <v>7406545</v>
      </c>
      <c r="D44" s="5"/>
      <c r="E44" s="10"/>
      <c r="F44" s="32"/>
      <c r="G44" s="10"/>
      <c r="H44" s="10"/>
    </row>
    <row r="45" spans="1:13" x14ac:dyDescent="0.25">
      <c r="A45" s="10"/>
      <c r="B45" s="27"/>
      <c r="C45" s="29"/>
      <c r="D45" s="10"/>
      <c r="E45" s="10"/>
      <c r="F45" s="10"/>
      <c r="G45" s="10"/>
      <c r="H45" s="10"/>
    </row>
    <row r="46" spans="1:13" x14ac:dyDescent="0.25">
      <c r="A46" s="10"/>
      <c r="B46" s="29"/>
      <c r="C46" s="29"/>
      <c r="D46" s="10"/>
      <c r="E46" s="10"/>
      <c r="F46" s="10"/>
      <c r="G46" s="10"/>
      <c r="H46" s="10"/>
    </row>
    <row r="47" spans="1:13" x14ac:dyDescent="0.25">
      <c r="A47" s="10"/>
      <c r="B47" s="10"/>
      <c r="C47" s="28"/>
      <c r="D47" s="10"/>
      <c r="E47" s="10"/>
      <c r="F47" s="10"/>
      <c r="G47" s="10"/>
      <c r="H47" s="10"/>
    </row>
    <row r="48" spans="1:13" x14ac:dyDescent="0.25">
      <c r="A48" s="10"/>
      <c r="B48" s="10"/>
      <c r="C48" s="10"/>
      <c r="D48" s="10"/>
      <c r="E48" s="10"/>
      <c r="F48" s="10"/>
      <c r="G48" s="10"/>
      <c r="H48" s="10"/>
    </row>
    <row r="49" spans="1:8" x14ac:dyDescent="0.25">
      <c r="A49" s="10"/>
      <c r="B49" s="10"/>
      <c r="C49" s="10"/>
      <c r="D49" s="10"/>
      <c r="E49" s="10"/>
      <c r="F49" s="10"/>
      <c r="G49" s="10"/>
      <c r="H49" s="10"/>
    </row>
    <row r="50" spans="1:8" x14ac:dyDescent="0.25">
      <c r="A50" s="10"/>
      <c r="B50" s="10"/>
      <c r="C50" s="10"/>
      <c r="D50" s="10"/>
      <c r="E50" s="10"/>
      <c r="F50" s="10"/>
      <c r="G50" s="10"/>
      <c r="H50" s="10"/>
    </row>
    <row r="51" spans="1:8" x14ac:dyDescent="0.25">
      <c r="A51" s="10"/>
      <c r="B51" s="10"/>
      <c r="C51" s="10"/>
      <c r="D51" s="10"/>
      <c r="E51" s="10"/>
      <c r="F51" s="10"/>
      <c r="G51" s="10"/>
      <c r="H51" s="10"/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K61"/>
  <sheetViews>
    <sheetView topLeftCell="A10" zoomScaleNormal="100" workbookViewId="0">
      <selection activeCell="E54" sqref="E54"/>
    </sheetView>
  </sheetViews>
  <sheetFormatPr baseColWidth="10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85546875" bestFit="1" customWidth="1"/>
    <col min="7" max="7" width="19.5703125" style="10" hidden="1" customWidth="1"/>
    <col min="8" max="8" width="19.7109375" style="10" bestFit="1" customWidth="1"/>
    <col min="11" max="11" width="0" hidden="1" customWidth="1"/>
  </cols>
  <sheetData>
    <row r="1" spans="7:11" x14ac:dyDescent="0.25">
      <c r="G1" s="14"/>
      <c r="H1" s="14"/>
      <c r="I1" s="11"/>
      <c r="J1" s="10"/>
      <c r="K1" s="10"/>
    </row>
    <row r="2" spans="7:11" x14ac:dyDescent="0.25">
      <c r="I2" s="10"/>
      <c r="J2" s="10"/>
      <c r="K2" s="10"/>
    </row>
    <row r="3" spans="7:11" x14ac:dyDescent="0.25">
      <c r="I3" s="10"/>
      <c r="J3" s="10"/>
      <c r="K3" s="10"/>
    </row>
    <row r="4" spans="7:11" x14ac:dyDescent="0.25">
      <c r="I4" s="10"/>
      <c r="J4" s="10"/>
      <c r="K4" s="10"/>
    </row>
    <row r="5" spans="7:11" x14ac:dyDescent="0.25">
      <c r="I5" s="10"/>
      <c r="J5" s="10"/>
      <c r="K5" s="10"/>
    </row>
    <row r="6" spans="7:11" x14ac:dyDescent="0.25">
      <c r="I6" s="10"/>
      <c r="J6" s="10"/>
      <c r="K6" s="10"/>
    </row>
    <row r="7" spans="7:11" x14ac:dyDescent="0.25">
      <c r="I7" s="10"/>
      <c r="J7" s="10"/>
      <c r="K7" s="10"/>
    </row>
    <row r="8" spans="7:11" x14ac:dyDescent="0.25">
      <c r="I8" s="10"/>
      <c r="J8" s="10"/>
      <c r="K8" s="10"/>
    </row>
    <row r="9" spans="7:11" x14ac:dyDescent="0.25">
      <c r="I9" s="10"/>
      <c r="J9" s="10"/>
      <c r="K9" s="10"/>
    </row>
    <row r="10" spans="7:11" x14ac:dyDescent="0.25">
      <c r="I10" s="10"/>
      <c r="J10" s="10"/>
      <c r="K10" s="10"/>
    </row>
    <row r="11" spans="7:11" x14ac:dyDescent="0.25">
      <c r="I11" s="10"/>
      <c r="J11" s="10"/>
      <c r="K11" s="10"/>
    </row>
    <row r="12" spans="7:11" x14ac:dyDescent="0.25">
      <c r="I12" s="10"/>
      <c r="J12" s="10"/>
      <c r="K12" s="10"/>
    </row>
    <row r="13" spans="7:11" x14ac:dyDescent="0.25">
      <c r="I13" s="10"/>
      <c r="J13" s="10"/>
      <c r="K13" s="10"/>
    </row>
    <row r="14" spans="7:11" x14ac:dyDescent="0.25">
      <c r="I14" s="11"/>
      <c r="J14" s="10"/>
      <c r="K14" s="10"/>
    </row>
    <row r="15" spans="7:11" x14ac:dyDescent="0.25">
      <c r="I15" s="10"/>
      <c r="J15" s="10"/>
      <c r="K15" s="10"/>
    </row>
    <row r="16" spans="7:11" x14ac:dyDescent="0.25">
      <c r="I16" s="10"/>
      <c r="J16" s="10"/>
      <c r="K16" s="10"/>
    </row>
    <row r="17" spans="7:11" x14ac:dyDescent="0.25">
      <c r="I17" s="10"/>
      <c r="J17" s="10"/>
      <c r="K17" s="10"/>
    </row>
    <row r="18" spans="7:11" x14ac:dyDescent="0.25">
      <c r="I18" s="10"/>
      <c r="J18" s="10"/>
      <c r="K18" s="10"/>
    </row>
    <row r="19" spans="7:11" x14ac:dyDescent="0.25">
      <c r="I19" s="10"/>
      <c r="J19" s="10"/>
      <c r="K19" s="10"/>
    </row>
    <row r="20" spans="7:11" x14ac:dyDescent="0.25">
      <c r="I20" s="10"/>
      <c r="J20" s="10"/>
      <c r="K20" s="10"/>
    </row>
    <row r="21" spans="7:11" x14ac:dyDescent="0.25">
      <c r="I21" s="10"/>
      <c r="J21" s="10"/>
      <c r="K21" s="10"/>
    </row>
    <row r="22" spans="7:11" x14ac:dyDescent="0.25">
      <c r="I22" s="10"/>
      <c r="J22" s="10"/>
      <c r="K22" s="10"/>
    </row>
    <row r="23" spans="7:11" x14ac:dyDescent="0.25">
      <c r="I23" s="10"/>
      <c r="J23" s="10"/>
      <c r="K23" s="10"/>
    </row>
    <row r="24" spans="7:11" x14ac:dyDescent="0.25">
      <c r="I24" s="10"/>
      <c r="J24" s="10"/>
      <c r="K24" s="10"/>
    </row>
    <row r="25" spans="7:11" x14ac:dyDescent="0.25">
      <c r="I25" s="10"/>
      <c r="J25" s="10"/>
      <c r="K25" s="10"/>
    </row>
    <row r="26" spans="7:11" x14ac:dyDescent="0.25">
      <c r="I26" s="10"/>
      <c r="J26" s="10"/>
      <c r="K26" s="10"/>
    </row>
    <row r="27" spans="7:11" x14ac:dyDescent="0.25">
      <c r="I27" s="10"/>
      <c r="J27" s="10"/>
      <c r="K27" s="10"/>
    </row>
    <row r="28" spans="7:11" x14ac:dyDescent="0.25">
      <c r="I28" s="10"/>
      <c r="J28" s="10"/>
      <c r="K28" s="10"/>
    </row>
    <row r="30" spans="7:11" x14ac:dyDescent="0.25">
      <c r="G30" s="11"/>
    </row>
    <row r="31" spans="7:11" x14ac:dyDescent="0.25">
      <c r="G31" s="11"/>
    </row>
    <row r="32" spans="7:11" x14ac:dyDescent="0.25">
      <c r="G32" s="11"/>
    </row>
    <row r="33" spans="1:11" x14ac:dyDescent="0.25">
      <c r="G33" s="11"/>
    </row>
    <row r="34" spans="1:11" x14ac:dyDescent="0.25">
      <c r="G34" s="11"/>
    </row>
    <row r="35" spans="1:11" x14ac:dyDescent="0.25">
      <c r="G35" s="11"/>
    </row>
    <row r="36" spans="1:11" x14ac:dyDescent="0.25">
      <c r="G36" s="11"/>
    </row>
    <row r="37" spans="1:11" x14ac:dyDescent="0.25">
      <c r="G37" s="11"/>
    </row>
    <row r="38" spans="1:11" x14ac:dyDescent="0.25">
      <c r="G38" s="11"/>
    </row>
    <row r="39" spans="1:11" x14ac:dyDescent="0.25">
      <c r="G39" s="11"/>
    </row>
    <row r="40" spans="1:11" x14ac:dyDescent="0.25">
      <c r="G40" s="11"/>
    </row>
    <row r="41" spans="1:11" x14ac:dyDescent="0.25">
      <c r="G41" s="18" t="s">
        <v>37</v>
      </c>
    </row>
    <row r="42" spans="1:11" x14ac:dyDescent="0.25">
      <c r="G42" s="19">
        <f t="shared" ref="G42:G57" si="0">F45*-1</f>
        <v>-316</v>
      </c>
    </row>
    <row r="43" spans="1:11" x14ac:dyDescent="0.25">
      <c r="G43" s="19">
        <f t="shared" si="0"/>
        <v>-185</v>
      </c>
    </row>
    <row r="44" spans="1:11" x14ac:dyDescent="0.25">
      <c r="A44" s="9" t="s">
        <v>9</v>
      </c>
      <c r="B44" s="9" t="s">
        <v>13</v>
      </c>
      <c r="C44" s="9" t="s">
        <v>19</v>
      </c>
      <c r="D44" s="9" t="s">
        <v>20</v>
      </c>
      <c r="E44" s="9" t="s">
        <v>21</v>
      </c>
      <c r="F44" s="18" t="s">
        <v>37</v>
      </c>
      <c r="G44" s="19">
        <f t="shared" si="0"/>
        <v>-35</v>
      </c>
    </row>
    <row r="45" spans="1:11" x14ac:dyDescent="0.25">
      <c r="A45" s="5" t="s">
        <v>42</v>
      </c>
      <c r="B45" s="5">
        <v>1672</v>
      </c>
      <c r="C45" s="22">
        <v>1741</v>
      </c>
      <c r="D45" s="15">
        <f t="shared" ref="D45:D60" si="1">C45-B45</f>
        <v>69</v>
      </c>
      <c r="E45" s="17">
        <v>0</v>
      </c>
      <c r="F45" s="5">
        <f>'Temps Réponse'!K34</f>
        <v>316</v>
      </c>
      <c r="G45" s="19">
        <f t="shared" si="0"/>
        <v>-659</v>
      </c>
      <c r="K45" s="22">
        <f t="shared" ref="K45:K60" si="2">IF(D45=0,C45,B45)</f>
        <v>1672</v>
      </c>
    </row>
    <row r="46" spans="1:11" x14ac:dyDescent="0.25">
      <c r="A46" s="5" t="s">
        <v>41</v>
      </c>
      <c r="B46" s="5">
        <v>2076</v>
      </c>
      <c r="C46" s="17">
        <v>1748</v>
      </c>
      <c r="D46" s="15">
        <v>0</v>
      </c>
      <c r="E46" s="17">
        <v>328</v>
      </c>
      <c r="F46" s="5">
        <f>'Temps Réponse'!K35</f>
        <v>185</v>
      </c>
      <c r="G46" s="19">
        <f t="shared" si="0"/>
        <v>-108</v>
      </c>
      <c r="K46" s="22">
        <f t="shared" si="2"/>
        <v>1748</v>
      </c>
    </row>
    <row r="47" spans="1:11" x14ac:dyDescent="0.25">
      <c r="A47" s="5" t="s">
        <v>3</v>
      </c>
      <c r="B47" s="5">
        <v>2948</v>
      </c>
      <c r="C47" s="17">
        <v>3573</v>
      </c>
      <c r="D47" s="15">
        <f t="shared" si="1"/>
        <v>625</v>
      </c>
      <c r="E47" s="17">
        <v>0</v>
      </c>
      <c r="F47" s="5">
        <f>'Temps Réponse'!K36</f>
        <v>35</v>
      </c>
      <c r="G47" s="19">
        <f t="shared" si="0"/>
        <v>-1673</v>
      </c>
      <c r="K47" s="22">
        <f t="shared" si="2"/>
        <v>2948</v>
      </c>
    </row>
    <row r="48" spans="1:11" x14ac:dyDescent="0.25">
      <c r="A48" s="5" t="s">
        <v>1</v>
      </c>
      <c r="B48" s="5">
        <v>2166</v>
      </c>
      <c r="C48" s="17">
        <v>2625</v>
      </c>
      <c r="D48" s="15">
        <f t="shared" si="1"/>
        <v>459</v>
      </c>
      <c r="E48" s="17">
        <v>0</v>
      </c>
      <c r="F48" s="5">
        <f>'Temps Réponse'!K37</f>
        <v>659</v>
      </c>
      <c r="G48" s="19">
        <f t="shared" si="0"/>
        <v>-111</v>
      </c>
      <c r="K48" s="22">
        <f t="shared" si="2"/>
        <v>2166</v>
      </c>
    </row>
    <row r="49" spans="1:11" x14ac:dyDescent="0.25">
      <c r="A49" s="5" t="s">
        <v>5</v>
      </c>
      <c r="B49" s="5">
        <v>758</v>
      </c>
      <c r="C49" s="17">
        <v>1811</v>
      </c>
      <c r="D49" s="15">
        <f t="shared" si="1"/>
        <v>1053</v>
      </c>
      <c r="E49" s="17">
        <v>0</v>
      </c>
      <c r="F49" s="5">
        <f>'Temps Réponse'!K38</f>
        <v>108</v>
      </c>
      <c r="G49" s="19">
        <f t="shared" si="0"/>
        <v>-569</v>
      </c>
      <c r="K49" s="22">
        <f t="shared" si="2"/>
        <v>758</v>
      </c>
    </row>
    <row r="50" spans="1:11" x14ac:dyDescent="0.25">
      <c r="A50" s="5" t="s">
        <v>43</v>
      </c>
      <c r="B50" s="5">
        <v>5795</v>
      </c>
      <c r="C50" s="17">
        <v>5333</v>
      </c>
      <c r="D50" s="15">
        <v>0</v>
      </c>
      <c r="E50" s="17">
        <v>462</v>
      </c>
      <c r="F50" s="5">
        <f>'Temps Réponse'!K39</f>
        <v>1673</v>
      </c>
      <c r="G50" s="19">
        <f t="shared" si="0"/>
        <v>-252</v>
      </c>
      <c r="K50" s="22">
        <f t="shared" si="2"/>
        <v>5333</v>
      </c>
    </row>
    <row r="51" spans="1:11" x14ac:dyDescent="0.25">
      <c r="A51" s="5" t="s">
        <v>44</v>
      </c>
      <c r="B51" s="5">
        <v>3371</v>
      </c>
      <c r="C51" s="17">
        <v>4000</v>
      </c>
      <c r="D51" s="15">
        <f t="shared" si="1"/>
        <v>629</v>
      </c>
      <c r="E51" s="17">
        <v>0</v>
      </c>
      <c r="F51" s="5">
        <f>'Temps Réponse'!K40</f>
        <v>111</v>
      </c>
      <c r="G51" s="19">
        <f t="shared" si="0"/>
        <v>-2183</v>
      </c>
      <c r="K51" s="22">
        <f t="shared" si="2"/>
        <v>3371</v>
      </c>
    </row>
    <row r="52" spans="1:11" x14ac:dyDescent="0.25">
      <c r="A52" s="5" t="s">
        <v>4</v>
      </c>
      <c r="B52" s="5">
        <v>832</v>
      </c>
      <c r="C52" s="5">
        <v>765</v>
      </c>
      <c r="D52" s="15">
        <v>0</v>
      </c>
      <c r="E52" s="17">
        <v>67</v>
      </c>
      <c r="F52" s="5">
        <f>'Temps Réponse'!K41</f>
        <v>569</v>
      </c>
      <c r="G52" s="19">
        <f t="shared" si="0"/>
        <v>-130</v>
      </c>
      <c r="K52" s="22">
        <f t="shared" si="2"/>
        <v>765</v>
      </c>
    </row>
    <row r="53" spans="1:11" x14ac:dyDescent="0.25">
      <c r="A53" s="5" t="s">
        <v>0</v>
      </c>
      <c r="B53" s="5">
        <v>1127</v>
      </c>
      <c r="C53" s="17">
        <v>1700</v>
      </c>
      <c r="D53" s="15">
        <f t="shared" si="1"/>
        <v>573</v>
      </c>
      <c r="E53" s="17">
        <v>0</v>
      </c>
      <c r="F53" s="5">
        <f>'Temps Réponse'!K42</f>
        <v>252</v>
      </c>
      <c r="G53" s="19">
        <f t="shared" si="0"/>
        <v>-40</v>
      </c>
      <c r="K53" s="22">
        <f t="shared" si="2"/>
        <v>1127</v>
      </c>
    </row>
    <row r="54" spans="1:11" x14ac:dyDescent="0.25">
      <c r="A54" s="5" t="s">
        <v>45</v>
      </c>
      <c r="B54" s="5">
        <v>7210</v>
      </c>
      <c r="C54" s="17">
        <v>6154</v>
      </c>
      <c r="D54" s="15">
        <v>0</v>
      </c>
      <c r="E54" s="17">
        <v>1056</v>
      </c>
      <c r="F54" s="5">
        <f>'Temps Réponse'!K43</f>
        <v>2183</v>
      </c>
      <c r="G54" s="19">
        <f t="shared" si="0"/>
        <v>0</v>
      </c>
      <c r="K54" s="22">
        <f t="shared" si="2"/>
        <v>6154</v>
      </c>
    </row>
    <row r="55" spans="1:11" x14ac:dyDescent="0.25">
      <c r="A55" s="5" t="s">
        <v>2</v>
      </c>
      <c r="B55" s="5">
        <v>4710</v>
      </c>
      <c r="C55" s="17">
        <v>6560</v>
      </c>
      <c r="D55" s="15">
        <f t="shared" si="1"/>
        <v>1850</v>
      </c>
      <c r="E55" s="17">
        <v>0</v>
      </c>
      <c r="F55" s="5">
        <f>'Temps Réponse'!K44</f>
        <v>130</v>
      </c>
      <c r="G55" s="19">
        <f t="shared" si="0"/>
        <v>0</v>
      </c>
      <c r="K55" s="22">
        <f t="shared" si="2"/>
        <v>4710</v>
      </c>
    </row>
    <row r="56" spans="1:11" x14ac:dyDescent="0.25">
      <c r="A56" s="5" t="s">
        <v>46</v>
      </c>
      <c r="B56" s="5">
        <v>802</v>
      </c>
      <c r="C56" s="17">
        <v>1275</v>
      </c>
      <c r="D56" s="15">
        <f t="shared" si="1"/>
        <v>473</v>
      </c>
      <c r="E56" s="17">
        <v>0</v>
      </c>
      <c r="F56" s="5">
        <f>'Temps Réponse'!K45</f>
        <v>40</v>
      </c>
      <c r="G56" s="19">
        <f t="shared" si="0"/>
        <v>0</v>
      </c>
      <c r="K56" s="22">
        <f t="shared" si="2"/>
        <v>802</v>
      </c>
    </row>
    <row r="57" spans="1:11" x14ac:dyDescent="0.25">
      <c r="A57" s="5" t="s">
        <v>47</v>
      </c>
      <c r="B57" s="5">
        <v>0</v>
      </c>
      <c r="C57" s="5">
        <v>578</v>
      </c>
      <c r="D57" s="15">
        <f t="shared" si="1"/>
        <v>578</v>
      </c>
      <c r="E57" s="17">
        <v>0</v>
      </c>
      <c r="F57" s="5">
        <v>0</v>
      </c>
      <c r="G57" s="19">
        <f t="shared" si="0"/>
        <v>0</v>
      </c>
      <c r="K57" s="22">
        <f t="shared" si="2"/>
        <v>0</v>
      </c>
    </row>
    <row r="58" spans="1:11" x14ac:dyDescent="0.25">
      <c r="A58" s="13" t="s">
        <v>38</v>
      </c>
      <c r="B58" s="17">
        <v>2407</v>
      </c>
      <c r="C58" s="17">
        <v>4956</v>
      </c>
      <c r="D58" s="15">
        <f t="shared" si="1"/>
        <v>2549</v>
      </c>
      <c r="E58" s="17">
        <v>0</v>
      </c>
      <c r="F58" s="5">
        <f>'Temps Réponse'!K47</f>
        <v>0</v>
      </c>
      <c r="K58" s="22">
        <f t="shared" si="2"/>
        <v>2407</v>
      </c>
    </row>
    <row r="59" spans="1:11" x14ac:dyDescent="0.25">
      <c r="A59" s="5" t="s">
        <v>39</v>
      </c>
      <c r="B59" s="5">
        <v>63</v>
      </c>
      <c r="C59" s="5">
        <v>63</v>
      </c>
      <c r="D59" s="15">
        <f t="shared" si="1"/>
        <v>0</v>
      </c>
      <c r="E59" s="17">
        <v>0</v>
      </c>
      <c r="F59" s="5">
        <f>'Temps Réponse'!K48</f>
        <v>0</v>
      </c>
      <c r="K59" s="22">
        <f t="shared" si="2"/>
        <v>63</v>
      </c>
    </row>
    <row r="60" spans="1:11" x14ac:dyDescent="0.25">
      <c r="A60" s="5" t="s">
        <v>48</v>
      </c>
      <c r="B60" s="5">
        <v>23</v>
      </c>
      <c r="C60" s="5">
        <v>51</v>
      </c>
      <c r="D60" s="15">
        <f t="shared" si="1"/>
        <v>28</v>
      </c>
      <c r="E60" s="17">
        <v>0</v>
      </c>
      <c r="F60" s="5">
        <f>'Temps Réponse'!K49</f>
        <v>0</v>
      </c>
      <c r="K60" s="22">
        <f t="shared" si="2"/>
        <v>23</v>
      </c>
    </row>
    <row r="61" spans="1:11" x14ac:dyDescent="0.25">
      <c r="C61" s="31">
        <f>SUM(C45:C60)</f>
        <v>42933</v>
      </c>
    </row>
  </sheetData>
  <sortState xmlns:xlrd2="http://schemas.microsoft.com/office/spreadsheetml/2017/richdata2" ref="A45:C56">
    <sortCondition ref="A45:A5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topLeftCell="A34" zoomScale="85" zoomScaleNormal="85" workbookViewId="0">
      <selection activeCell="I52" sqref="B52:I52"/>
    </sheetView>
  </sheetViews>
  <sheetFormatPr baseColWidth="10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8" bestFit="1" customWidth="1"/>
    <col min="10" max="10" width="35.5703125" hidden="1" customWidth="1"/>
    <col min="11" max="11" width="5.140625" hidden="1" customWidth="1"/>
  </cols>
  <sheetData>
    <row r="1" spans="11:11" x14ac:dyDescent="0.25">
      <c r="K1" s="12"/>
    </row>
    <row r="33" spans="1:11" x14ac:dyDescent="0.25">
      <c r="J33" t="str">
        <f>_xlfn.CONCAT("Temps réponse &gt; 24h et &lt; 48h (",ROUND((C61*100),1),"%)")</f>
        <v>Temps réponse &gt; 24h et &lt; 48h (15,8%)</v>
      </c>
    </row>
    <row r="34" spans="1:11" x14ac:dyDescent="0.25">
      <c r="J34" t="str">
        <f>_xlfn.CONCAT("Temps réponse &gt; 48h (",ROUND((D61*100),1),"%)")</f>
        <v>Temps réponse &gt; 48h (3%)</v>
      </c>
      <c r="K34">
        <f t="shared" ref="K34:K46" si="0">SUM(H49:I49)</f>
        <v>316</v>
      </c>
    </row>
    <row r="35" spans="1:11" x14ac:dyDescent="0.25">
      <c r="J35" t="str">
        <f>_xlfn.CONCAT("Backlog*:",ROUND((C61+D61)*100,1),"% (",H61+I61, " analyses)")</f>
        <v>Backlog*:18,7% (6261 analyses)</v>
      </c>
      <c r="K35">
        <f t="shared" si="0"/>
        <v>185</v>
      </c>
    </row>
    <row r="36" spans="1:11" x14ac:dyDescent="0.25">
      <c r="K36">
        <f t="shared" si="0"/>
        <v>35</v>
      </c>
    </row>
    <row r="37" spans="1:11" x14ac:dyDescent="0.25">
      <c r="K37">
        <f t="shared" si="0"/>
        <v>659</v>
      </c>
    </row>
    <row r="38" spans="1:11" x14ac:dyDescent="0.25">
      <c r="K38">
        <f t="shared" si="0"/>
        <v>108</v>
      </c>
    </row>
    <row r="39" spans="1:11" x14ac:dyDescent="0.25">
      <c r="K39">
        <f t="shared" si="0"/>
        <v>1673</v>
      </c>
    </row>
    <row r="40" spans="1:11" x14ac:dyDescent="0.25">
      <c r="K40">
        <f t="shared" si="0"/>
        <v>111</v>
      </c>
    </row>
    <row r="41" spans="1:11" x14ac:dyDescent="0.25">
      <c r="K41">
        <f t="shared" si="0"/>
        <v>569</v>
      </c>
    </row>
    <row r="42" spans="1:11" x14ac:dyDescent="0.25">
      <c r="K42">
        <f t="shared" si="0"/>
        <v>252</v>
      </c>
    </row>
    <row r="43" spans="1:11" x14ac:dyDescent="0.25">
      <c r="K43">
        <f t="shared" si="0"/>
        <v>2183</v>
      </c>
    </row>
    <row r="44" spans="1:11" x14ac:dyDescent="0.25">
      <c r="K44">
        <f t="shared" si="0"/>
        <v>130</v>
      </c>
    </row>
    <row r="45" spans="1:11" x14ac:dyDescent="0.25">
      <c r="K45">
        <f t="shared" si="0"/>
        <v>40</v>
      </c>
    </row>
    <row r="46" spans="1:11" x14ac:dyDescent="0.25">
      <c r="K46">
        <f t="shared" si="0"/>
        <v>6261</v>
      </c>
    </row>
    <row r="47" spans="1:11" x14ac:dyDescent="0.25">
      <c r="J47" s="21"/>
    </row>
    <row r="48" spans="1:11" x14ac:dyDescent="0.25">
      <c r="A48" s="3" t="s">
        <v>9</v>
      </c>
      <c r="B48" s="3" t="s">
        <v>14</v>
      </c>
      <c r="C48" s="3" t="s">
        <v>18</v>
      </c>
      <c r="D48" s="3" t="s">
        <v>12</v>
      </c>
      <c r="E48" s="3" t="s">
        <v>13</v>
      </c>
      <c r="F48" s="3" t="s">
        <v>10</v>
      </c>
      <c r="G48" s="3" t="s">
        <v>11</v>
      </c>
      <c r="H48" s="3" t="s">
        <v>17</v>
      </c>
      <c r="I48" s="3" t="s">
        <v>15</v>
      </c>
    </row>
    <row r="49" spans="1:9" x14ac:dyDescent="0.25">
      <c r="A49" s="5" t="s">
        <v>42</v>
      </c>
      <c r="B49" s="6">
        <v>0.81100478468899495</v>
      </c>
      <c r="C49" s="6">
        <v>0.174043062200957</v>
      </c>
      <c r="D49" s="6">
        <v>1.49521531100478E-2</v>
      </c>
      <c r="E49" s="5">
        <v>1672</v>
      </c>
      <c r="F49" s="5">
        <v>0</v>
      </c>
      <c r="G49" s="5">
        <v>1356</v>
      </c>
      <c r="H49" s="5">
        <v>291</v>
      </c>
      <c r="I49" s="5">
        <v>25</v>
      </c>
    </row>
    <row r="50" spans="1:9" x14ac:dyDescent="0.25">
      <c r="A50" s="5" t="s">
        <v>41</v>
      </c>
      <c r="B50" s="6">
        <v>0.91041162227602901</v>
      </c>
      <c r="C50" s="6">
        <v>6.5375302663438301E-2</v>
      </c>
      <c r="D50" s="6">
        <v>2.4213075060532701E-2</v>
      </c>
      <c r="E50" s="5">
        <v>2076</v>
      </c>
      <c r="F50" s="5">
        <v>11</v>
      </c>
      <c r="G50" s="5">
        <v>1880</v>
      </c>
      <c r="H50" s="5">
        <v>135</v>
      </c>
      <c r="I50" s="5">
        <v>50</v>
      </c>
    </row>
    <row r="51" spans="1:9" x14ac:dyDescent="0.25">
      <c r="A51" s="5" t="s">
        <v>3</v>
      </c>
      <c r="B51" s="6">
        <v>0.98812754409769299</v>
      </c>
      <c r="C51" s="6">
        <v>1.0176390773405699E-2</v>
      </c>
      <c r="D51" s="6">
        <v>1.6960651289009501E-3</v>
      </c>
      <c r="E51" s="5">
        <v>2948</v>
      </c>
      <c r="F51" s="5">
        <v>0</v>
      </c>
      <c r="G51" s="5">
        <v>2913</v>
      </c>
      <c r="H51" s="5">
        <v>30</v>
      </c>
      <c r="I51" s="5">
        <v>5</v>
      </c>
    </row>
    <row r="52" spans="1:9" x14ac:dyDescent="0.25">
      <c r="A52" s="5" t="s">
        <v>1</v>
      </c>
      <c r="B52" s="6">
        <v>0.69575253924284397</v>
      </c>
      <c r="C52" s="6">
        <v>0.299630655586334</v>
      </c>
      <c r="D52" s="6">
        <v>4.6168051708217897E-3</v>
      </c>
      <c r="E52" s="5">
        <v>2166</v>
      </c>
      <c r="F52" s="5">
        <v>0</v>
      </c>
      <c r="G52" s="5">
        <v>1507</v>
      </c>
      <c r="H52" s="5">
        <v>649</v>
      </c>
      <c r="I52" s="5">
        <v>10</v>
      </c>
    </row>
    <row r="53" spans="1:9" x14ac:dyDescent="0.25">
      <c r="A53" s="5" t="s">
        <v>5</v>
      </c>
      <c r="B53" s="6">
        <v>0.85751978891820602</v>
      </c>
      <c r="C53" s="6">
        <v>0.135883905013193</v>
      </c>
      <c r="D53" s="6">
        <v>6.5963060686015798E-3</v>
      </c>
      <c r="E53" s="5">
        <v>758</v>
      </c>
      <c r="F53" s="5">
        <v>0</v>
      </c>
      <c r="G53" s="5">
        <v>650</v>
      </c>
      <c r="H53" s="5">
        <v>103</v>
      </c>
      <c r="I53" s="5">
        <v>5</v>
      </c>
    </row>
    <row r="54" spans="1:9" x14ac:dyDescent="0.25">
      <c r="A54" s="5" t="s">
        <v>43</v>
      </c>
      <c r="B54" s="6">
        <v>0.71130284728213999</v>
      </c>
      <c r="C54" s="6">
        <v>0.22070750647109599</v>
      </c>
      <c r="D54" s="6">
        <v>6.7989646246764499E-2</v>
      </c>
      <c r="E54" s="5">
        <v>5795</v>
      </c>
      <c r="F54" s="5">
        <v>0</v>
      </c>
      <c r="G54" s="5">
        <v>4122</v>
      </c>
      <c r="H54" s="5">
        <v>1279</v>
      </c>
      <c r="I54" s="5">
        <v>394</v>
      </c>
    </row>
    <row r="55" spans="1:9" x14ac:dyDescent="0.25">
      <c r="A55" s="5" t="s">
        <v>44</v>
      </c>
      <c r="B55" s="6">
        <v>0.96698393813206396</v>
      </c>
      <c r="C55" s="6">
        <v>3.12314098750744E-2</v>
      </c>
      <c r="D55" s="6">
        <v>1.7846519928613901E-3</v>
      </c>
      <c r="E55" s="5">
        <v>3371</v>
      </c>
      <c r="F55" s="5">
        <v>0</v>
      </c>
      <c r="G55" s="5">
        <v>3260</v>
      </c>
      <c r="H55" s="5">
        <v>105</v>
      </c>
      <c r="I55" s="5">
        <v>6</v>
      </c>
    </row>
    <row r="56" spans="1:9" x14ac:dyDescent="0.25">
      <c r="A56" s="5" t="s">
        <v>4</v>
      </c>
      <c r="B56" s="6">
        <v>0.316105769230769</v>
      </c>
      <c r="C56" s="6">
        <v>0.20432692307692299</v>
      </c>
      <c r="D56" s="6">
        <v>0.47956730769230799</v>
      </c>
      <c r="E56" s="5">
        <v>832</v>
      </c>
      <c r="F56" s="5">
        <v>0</v>
      </c>
      <c r="G56" s="5">
        <v>263</v>
      </c>
      <c r="H56" s="5">
        <v>170</v>
      </c>
      <c r="I56" s="5">
        <v>399</v>
      </c>
    </row>
    <row r="57" spans="1:9" x14ac:dyDescent="0.25">
      <c r="A57" s="5" t="s">
        <v>0</v>
      </c>
      <c r="B57" s="6">
        <v>0.77619893428063902</v>
      </c>
      <c r="C57" s="6">
        <v>0.21047957371225601</v>
      </c>
      <c r="D57" s="6">
        <v>1.33214920071048E-2</v>
      </c>
      <c r="E57" s="5">
        <v>1127</v>
      </c>
      <c r="F57" s="5">
        <v>1</v>
      </c>
      <c r="G57" s="5">
        <v>874</v>
      </c>
      <c r="H57" s="5">
        <v>237</v>
      </c>
      <c r="I57" s="5">
        <v>15</v>
      </c>
    </row>
    <row r="58" spans="1:9" x14ac:dyDescent="0.25">
      <c r="A58" s="5" t="s">
        <v>45</v>
      </c>
      <c r="B58" s="6">
        <v>0.69718407546122896</v>
      </c>
      <c r="C58" s="6">
        <v>0.29615758080177601</v>
      </c>
      <c r="D58" s="6">
        <v>6.6583437369954201E-3</v>
      </c>
      <c r="E58" s="5">
        <v>7210</v>
      </c>
      <c r="F58" s="5">
        <v>1</v>
      </c>
      <c r="G58" s="5">
        <v>5026</v>
      </c>
      <c r="H58" s="5">
        <v>2135</v>
      </c>
      <c r="I58" s="5">
        <v>48</v>
      </c>
    </row>
    <row r="59" spans="1:9" x14ac:dyDescent="0.25">
      <c r="A59" s="5" t="s">
        <v>2</v>
      </c>
      <c r="B59" s="6">
        <v>0.97239915074310002</v>
      </c>
      <c r="C59" s="6">
        <v>2.0806794055201701E-2</v>
      </c>
      <c r="D59" s="6">
        <v>6.7940552016985097E-3</v>
      </c>
      <c r="E59" s="5">
        <v>4710</v>
      </c>
      <c r="F59" s="5">
        <v>0</v>
      </c>
      <c r="G59" s="5">
        <v>4580</v>
      </c>
      <c r="H59" s="5">
        <v>98</v>
      </c>
      <c r="I59" s="5">
        <v>32</v>
      </c>
    </row>
    <row r="60" spans="1:9" ht="15.75" thickBot="1" x14ac:dyDescent="0.3">
      <c r="A60" s="5" t="s">
        <v>46</v>
      </c>
      <c r="B60" s="6">
        <v>0.95012468827930197</v>
      </c>
      <c r="C60" s="6">
        <v>4.8628428927680802E-2</v>
      </c>
      <c r="D60" s="6">
        <v>1.24688279301746E-3</v>
      </c>
      <c r="E60" s="5">
        <v>802</v>
      </c>
      <c r="F60" s="5">
        <v>0</v>
      </c>
      <c r="G60" s="5">
        <v>762</v>
      </c>
      <c r="H60" s="5">
        <v>39</v>
      </c>
      <c r="I60" s="5">
        <v>1</v>
      </c>
    </row>
    <row r="61" spans="1:9" ht="15.75" thickBot="1" x14ac:dyDescent="0.3">
      <c r="A61" s="16" t="s">
        <v>16</v>
      </c>
      <c r="B61" s="20">
        <f>G61/($E$61-$F$61)</f>
        <v>0.81284749207867524</v>
      </c>
      <c r="C61" s="20">
        <f>H61/($E$61-$F$61)</f>
        <v>0.15755963412446941</v>
      </c>
      <c r="D61" s="20">
        <f>I61/($E$61-$F$61)</f>
        <v>2.9592873796855382E-2</v>
      </c>
      <c r="E61" s="7">
        <f>SUM(E49:E60)</f>
        <v>33467</v>
      </c>
      <c r="F61" s="7">
        <f>SUM(F49:F60)</f>
        <v>13</v>
      </c>
      <c r="G61" s="7">
        <f>SUM(G49:G60)</f>
        <v>27193</v>
      </c>
      <c r="H61" s="7">
        <f>SUM(H49:H60)</f>
        <v>5271</v>
      </c>
      <c r="I61" s="8">
        <f>SUM(I49:I60)</f>
        <v>990</v>
      </c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32:D44"/>
  <sheetViews>
    <sheetView workbookViewId="0">
      <selection activeCell="P13" sqref="P13"/>
    </sheetView>
  </sheetViews>
  <sheetFormatPr baseColWidth="10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</cols>
  <sheetData>
    <row r="32" spans="1:3" x14ac:dyDescent="0.25">
      <c r="A32" s="1" t="s">
        <v>22</v>
      </c>
      <c r="B32" s="1" t="s">
        <v>33</v>
      </c>
      <c r="C32" s="1" t="s">
        <v>36</v>
      </c>
    </row>
    <row r="33" spans="1:4" x14ac:dyDescent="0.25">
      <c r="A33" s="24" t="s">
        <v>23</v>
      </c>
      <c r="B33" s="5">
        <v>3832</v>
      </c>
      <c r="C33" s="6">
        <f t="shared" ref="C33:C43" si="0">B33/$B$44</f>
        <v>0.12199547929069435</v>
      </c>
    </row>
    <row r="34" spans="1:4" x14ac:dyDescent="0.25">
      <c r="A34" s="25" t="s">
        <v>32</v>
      </c>
      <c r="B34" s="5">
        <v>3496</v>
      </c>
      <c r="C34" s="6">
        <f t="shared" si="0"/>
        <v>0.11129858966604056</v>
      </c>
    </row>
    <row r="35" spans="1:4" x14ac:dyDescent="0.25">
      <c r="A35" s="24" t="s">
        <v>24</v>
      </c>
      <c r="B35" s="5">
        <v>3122</v>
      </c>
      <c r="C35" s="6">
        <f t="shared" si="0"/>
        <v>9.939193276240807E-2</v>
      </c>
    </row>
    <row r="36" spans="1:4" x14ac:dyDescent="0.25">
      <c r="A36" s="24" t="s">
        <v>25</v>
      </c>
      <c r="B36" s="5">
        <v>4288</v>
      </c>
      <c r="C36" s="6">
        <f t="shared" si="0"/>
        <v>0.13651268663843877</v>
      </c>
    </row>
    <row r="37" spans="1:4" x14ac:dyDescent="0.25">
      <c r="A37" s="24" t="s">
        <v>26</v>
      </c>
      <c r="B37" s="5">
        <v>4151</v>
      </c>
      <c r="C37" s="6">
        <f t="shared" si="0"/>
        <v>0.13215115723791029</v>
      </c>
    </row>
    <row r="38" spans="1:4" x14ac:dyDescent="0.25">
      <c r="A38" s="24" t="s">
        <v>27</v>
      </c>
      <c r="B38" s="5">
        <v>3470</v>
      </c>
      <c r="C38" s="6">
        <f t="shared" si="0"/>
        <v>0.11047085415937093</v>
      </c>
    </row>
    <row r="39" spans="1:4" x14ac:dyDescent="0.25">
      <c r="A39" s="24" t="s">
        <v>28</v>
      </c>
      <c r="B39" s="5">
        <v>2588</v>
      </c>
      <c r="C39" s="6">
        <f t="shared" si="0"/>
        <v>8.2391518894654736E-2</v>
      </c>
    </row>
    <row r="40" spans="1:4" x14ac:dyDescent="0.25">
      <c r="A40" s="24" t="s">
        <v>29</v>
      </c>
      <c r="B40" s="5">
        <v>1686</v>
      </c>
      <c r="C40" s="6">
        <f t="shared" si="0"/>
        <v>5.3675464009423447E-2</v>
      </c>
    </row>
    <row r="41" spans="1:4" x14ac:dyDescent="0.25">
      <c r="A41" s="24" t="s">
        <v>30</v>
      </c>
      <c r="B41" s="5">
        <v>1494</v>
      </c>
      <c r="C41" s="6">
        <f t="shared" si="0"/>
        <v>4.7562955652478429E-2</v>
      </c>
    </row>
    <row r="42" spans="1:4" x14ac:dyDescent="0.25">
      <c r="A42" s="24" t="s">
        <v>40</v>
      </c>
      <c r="B42" s="5">
        <v>821</v>
      </c>
      <c r="C42" s="6">
        <f t="shared" si="0"/>
        <v>2.6137340422145109E-2</v>
      </c>
    </row>
    <row r="43" spans="1:4" x14ac:dyDescent="0.25">
      <c r="A43" s="24" t="s">
        <v>31</v>
      </c>
      <c r="B43" s="5">
        <v>2463</v>
      </c>
      <c r="C43" s="6">
        <f t="shared" si="0"/>
        <v>7.8412021266435331E-2</v>
      </c>
      <c r="D43" s="33">
        <f>'Données quotidiennes'!B43-'Prélèvement par âge'!B44</f>
        <v>0</v>
      </c>
    </row>
    <row r="44" spans="1:4" x14ac:dyDescent="0.25">
      <c r="A44" s="3" t="s">
        <v>16</v>
      </c>
      <c r="B44" s="3">
        <f>SUM(B33:B43)</f>
        <v>31411</v>
      </c>
      <c r="C44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23:D47"/>
  <sheetViews>
    <sheetView topLeftCell="A13" workbookViewId="0">
      <selection activeCell="P10" sqref="P10"/>
    </sheetView>
  </sheetViews>
  <sheetFormatPr baseColWidth="10" defaultRowHeight="15" x14ac:dyDescent="0.25"/>
  <cols>
    <col min="1" max="1" width="8.140625" bestFit="1" customWidth="1"/>
    <col min="2" max="2" width="17.5703125" bestFit="1" customWidth="1"/>
    <col min="3" max="3" width="16.140625" bestFit="1" customWidth="1"/>
  </cols>
  <sheetData>
    <row r="23" spans="1:3" x14ac:dyDescent="0.25">
      <c r="A23" s="1" t="s">
        <v>34</v>
      </c>
      <c r="B23" s="1" t="s">
        <v>33</v>
      </c>
      <c r="C23" s="1" t="s">
        <v>35</v>
      </c>
    </row>
    <row r="24" spans="1:3" x14ac:dyDescent="0.25">
      <c r="A24" s="23">
        <v>1</v>
      </c>
      <c r="B24" s="5">
        <v>1715</v>
      </c>
      <c r="C24" s="6">
        <f t="shared" ref="C24:C46" si="0">B24/$B$47</f>
        <v>4.7691879866518357E-2</v>
      </c>
    </row>
    <row r="25" spans="1:3" x14ac:dyDescent="0.25">
      <c r="A25" s="23">
        <v>2</v>
      </c>
      <c r="B25" s="5">
        <v>364</v>
      </c>
      <c r="C25" s="6">
        <f t="shared" si="0"/>
        <v>1.0122358175750834E-2</v>
      </c>
    </row>
    <row r="26" spans="1:3" x14ac:dyDescent="0.25">
      <c r="A26" s="23">
        <v>3</v>
      </c>
      <c r="B26" s="5">
        <v>1028</v>
      </c>
      <c r="C26" s="6">
        <f t="shared" si="0"/>
        <v>2.8587319243604005E-2</v>
      </c>
    </row>
    <row r="27" spans="1:3" x14ac:dyDescent="0.25">
      <c r="A27" s="23">
        <v>4</v>
      </c>
      <c r="B27" s="5">
        <v>9</v>
      </c>
      <c r="C27" s="6">
        <f t="shared" si="0"/>
        <v>2.5027808676307008E-4</v>
      </c>
    </row>
    <row r="28" spans="1:3" x14ac:dyDescent="0.25">
      <c r="A28" s="23">
        <v>5</v>
      </c>
      <c r="B28" s="5">
        <v>1047</v>
      </c>
      <c r="C28" s="6">
        <f t="shared" si="0"/>
        <v>2.9115684093437153E-2</v>
      </c>
    </row>
    <row r="29" spans="1:3" x14ac:dyDescent="0.25">
      <c r="A29" s="23">
        <v>6</v>
      </c>
      <c r="B29" s="5">
        <v>885</v>
      </c>
      <c r="C29" s="6">
        <f t="shared" si="0"/>
        <v>2.4610678531701891E-2</v>
      </c>
    </row>
    <row r="30" spans="1:3" x14ac:dyDescent="0.25">
      <c r="A30" s="23">
        <v>7</v>
      </c>
      <c r="B30" s="5">
        <v>9547</v>
      </c>
      <c r="C30" s="6">
        <f t="shared" si="0"/>
        <v>0.26548943270300335</v>
      </c>
    </row>
    <row r="31" spans="1:3" x14ac:dyDescent="0.25">
      <c r="A31" s="23">
        <v>8</v>
      </c>
      <c r="B31" s="5">
        <v>2048</v>
      </c>
      <c r="C31" s="6">
        <f t="shared" si="0"/>
        <v>5.6952169076751949E-2</v>
      </c>
    </row>
    <row r="32" spans="1:3" x14ac:dyDescent="0.25">
      <c r="A32" s="23">
        <v>9</v>
      </c>
      <c r="B32" s="5">
        <v>316</v>
      </c>
      <c r="C32" s="6">
        <f t="shared" si="0"/>
        <v>8.7875417130144611E-3</v>
      </c>
    </row>
    <row r="33" spans="1:4" x14ac:dyDescent="0.25">
      <c r="A33" s="23">
        <v>10</v>
      </c>
      <c r="B33" s="5">
        <v>72</v>
      </c>
      <c r="C33" s="6">
        <f t="shared" si="0"/>
        <v>2.0022246941045607E-3</v>
      </c>
    </row>
    <row r="34" spans="1:4" x14ac:dyDescent="0.25">
      <c r="A34" s="23">
        <v>11</v>
      </c>
      <c r="B34" s="5">
        <v>408</v>
      </c>
      <c r="C34" s="6">
        <f t="shared" si="0"/>
        <v>1.1345939933259178E-2</v>
      </c>
    </row>
    <row r="35" spans="1:4" x14ac:dyDescent="0.25">
      <c r="A35" s="23">
        <v>12</v>
      </c>
      <c r="B35" s="5">
        <v>26</v>
      </c>
      <c r="C35" s="6">
        <f t="shared" si="0"/>
        <v>7.2302558398220241E-4</v>
      </c>
    </row>
    <row r="36" spans="1:4" x14ac:dyDescent="0.25">
      <c r="A36" s="23">
        <v>13</v>
      </c>
      <c r="B36" s="5">
        <v>2647</v>
      </c>
      <c r="C36" s="6">
        <f t="shared" si="0"/>
        <v>7.3609566184649616E-2</v>
      </c>
    </row>
    <row r="37" spans="1:4" x14ac:dyDescent="0.25">
      <c r="A37" s="23">
        <v>14</v>
      </c>
      <c r="B37" s="5">
        <v>405</v>
      </c>
      <c r="C37" s="6">
        <f t="shared" si="0"/>
        <v>1.1262513904338153E-2</v>
      </c>
    </row>
    <row r="38" spans="1:4" x14ac:dyDescent="0.25">
      <c r="A38" s="23">
        <v>15</v>
      </c>
      <c r="B38" s="5">
        <v>1394</v>
      </c>
      <c r="C38" s="6">
        <f t="shared" si="0"/>
        <v>3.8765294771968856E-2</v>
      </c>
    </row>
    <row r="39" spans="1:4" x14ac:dyDescent="0.25">
      <c r="A39" s="23">
        <v>16</v>
      </c>
      <c r="B39" s="5">
        <v>61</v>
      </c>
      <c r="C39" s="6">
        <f t="shared" si="0"/>
        <v>1.6963292547274749E-3</v>
      </c>
    </row>
    <row r="40" spans="1:4" x14ac:dyDescent="0.25">
      <c r="A40" s="23">
        <v>17</v>
      </c>
      <c r="B40" s="5">
        <v>5950</v>
      </c>
      <c r="C40" s="6">
        <f t="shared" si="0"/>
        <v>0.16546162402669634</v>
      </c>
    </row>
    <row r="41" spans="1:4" x14ac:dyDescent="0.25">
      <c r="A41" s="23">
        <v>18</v>
      </c>
      <c r="B41" s="5">
        <v>567</v>
      </c>
      <c r="C41" s="6">
        <f t="shared" si="0"/>
        <v>1.5767519466073413E-2</v>
      </c>
    </row>
    <row r="42" spans="1:4" x14ac:dyDescent="0.25">
      <c r="A42" s="23">
        <v>19</v>
      </c>
      <c r="B42" s="5">
        <v>34</v>
      </c>
      <c r="C42" s="6">
        <f t="shared" si="0"/>
        <v>9.4549499443826476E-4</v>
      </c>
    </row>
    <row r="43" spans="1:4" x14ac:dyDescent="0.25">
      <c r="A43" s="23">
        <v>20</v>
      </c>
      <c r="B43" s="5">
        <v>820</v>
      </c>
      <c r="C43" s="6">
        <f t="shared" si="0"/>
        <v>2.2803114571746386E-2</v>
      </c>
    </row>
    <row r="44" spans="1:4" x14ac:dyDescent="0.25">
      <c r="A44" s="23">
        <v>21</v>
      </c>
      <c r="B44" s="5">
        <v>78</v>
      </c>
      <c r="C44" s="6">
        <f t="shared" si="0"/>
        <v>2.1690767519466072E-3</v>
      </c>
    </row>
    <row r="45" spans="1:4" x14ac:dyDescent="0.25">
      <c r="A45" s="23">
        <v>22</v>
      </c>
      <c r="B45" s="5">
        <v>3007</v>
      </c>
      <c r="C45" s="6">
        <f t="shared" si="0"/>
        <v>8.3620689655172414E-2</v>
      </c>
    </row>
    <row r="46" spans="1:4" x14ac:dyDescent="0.25">
      <c r="A46" s="23" t="s">
        <v>31</v>
      </c>
      <c r="B46" s="5">
        <v>3532</v>
      </c>
      <c r="C46" s="6">
        <f t="shared" si="0"/>
        <v>9.8220244716351504E-2</v>
      </c>
      <c r="D46" s="33">
        <f>'Données quotidiennes'!C43-'Analyses par M'!B47</f>
        <v>0</v>
      </c>
    </row>
    <row r="47" spans="1:4" x14ac:dyDescent="0.25">
      <c r="A47" s="3" t="s">
        <v>16</v>
      </c>
      <c r="B47" s="3">
        <f>SUM(B24:B46)</f>
        <v>35960</v>
      </c>
      <c r="C47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Lévesque</dc:creator>
  <cp:lastModifiedBy>Jacynthe Blouin</cp:lastModifiedBy>
  <dcterms:created xsi:type="dcterms:W3CDTF">2021-02-04T19:18:24Z</dcterms:created>
  <dcterms:modified xsi:type="dcterms:W3CDTF">2024-11-29T17:34:01Z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2024-11-29T17:32:45Z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ee2dbb7e-2a83-4b0b-b73d-4597c94e7159</vt:lpwstr>
  </property>
  <property fmtid="{D5CDD505-2E9C-101B-9397-08002B2CF9AE}" pid="8" name="MSIP_Label_6a7d8d5d-78e2-4a62-9fcd-016eb5e4c57c_ContentBits">
    <vt:lpwstr>0</vt:lpwstr>
  </property>
</Properties>
</file>